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Namesti Ova Jih\Rozpočet\"/>
    </mc:Choice>
  </mc:AlternateContent>
  <bookViews>
    <workbookView xWindow="0" yWindow="0" windowWidth="23040" windowHeight="8808"/>
  </bookViews>
  <sheets>
    <sheet name="SO 02 Zpevněné pl" sheetId="2" r:id="rId1"/>
  </sheets>
  <definedNames>
    <definedName name="_xlnm.Print_Titles" localSheetId="0">'SO 02 Zpevněné pl'!$114:$114</definedName>
    <definedName name="_xlnm.Print_Area" localSheetId="0">'SO 02 Zpevněné pl'!$C$4:$Q$69,'SO 02 Zpevněné pl'!$C$75:$Q$98,'SO 02 Zpevněné pl'!$C$104:$Q$229</definedName>
  </definedNames>
  <calcPr calcId="152511"/>
</workbook>
</file>

<file path=xl/calcChain.xml><?xml version="1.0" encoding="utf-8"?>
<calcChain xmlns="http://schemas.openxmlformats.org/spreadsheetml/2006/main">
  <c r="BI229" i="2" l="1"/>
  <c r="BH229" i="2"/>
  <c r="BG229" i="2"/>
  <c r="BF229" i="2"/>
  <c r="X229" i="2"/>
  <c r="X228" i="2" s="1"/>
  <c r="K96" i="2" s="1"/>
  <c r="W229" i="2"/>
  <c r="W228" i="2" s="1"/>
  <c r="H96" i="2" s="1"/>
  <c r="AD229" i="2"/>
  <c r="AD228" i="2" s="1"/>
  <c r="AB229" i="2"/>
  <c r="AB228" i="2" s="1"/>
  <c r="Z229" i="2"/>
  <c r="Z228" i="2" s="1"/>
  <c r="V229" i="2"/>
  <c r="P229" i="2" s="1"/>
  <c r="BE229" i="2" s="1"/>
  <c r="BI227" i="2"/>
  <c r="BH227" i="2"/>
  <c r="BG227" i="2"/>
  <c r="BF227" i="2"/>
  <c r="X227" i="2"/>
  <c r="W227" i="2"/>
  <c r="AD227" i="2"/>
  <c r="AB227" i="2"/>
  <c r="Z227" i="2"/>
  <c r="V227" i="2"/>
  <c r="P227" i="2" s="1"/>
  <c r="BE227" i="2" s="1"/>
  <c r="BI226" i="2"/>
  <c r="BH226" i="2"/>
  <c r="BG226" i="2"/>
  <c r="BF226" i="2"/>
  <c r="X226" i="2"/>
  <c r="W226" i="2"/>
  <c r="AD226" i="2"/>
  <c r="AB226" i="2"/>
  <c r="Z226" i="2"/>
  <c r="V226" i="2"/>
  <c r="BK226" i="2" s="1"/>
  <c r="BI225" i="2"/>
  <c r="BH225" i="2"/>
  <c r="BG225" i="2"/>
  <c r="BF225" i="2"/>
  <c r="X225" i="2"/>
  <c r="W225" i="2"/>
  <c r="AD225" i="2"/>
  <c r="AB225" i="2"/>
  <c r="Z225" i="2"/>
  <c r="V225" i="2"/>
  <c r="BK225" i="2" s="1"/>
  <c r="BI224" i="2"/>
  <c r="BH224" i="2"/>
  <c r="BG224" i="2"/>
  <c r="BF224" i="2"/>
  <c r="X224" i="2"/>
  <c r="W224" i="2"/>
  <c r="AD224" i="2"/>
  <c r="AB224" i="2"/>
  <c r="Z224" i="2"/>
  <c r="V224" i="2"/>
  <c r="P224" i="2" s="1"/>
  <c r="BE224" i="2" s="1"/>
  <c r="BI223" i="2"/>
  <c r="BH223" i="2"/>
  <c r="BG223" i="2"/>
  <c r="BF223" i="2"/>
  <c r="X223" i="2"/>
  <c r="W223" i="2"/>
  <c r="AD223" i="2"/>
  <c r="AB223" i="2"/>
  <c r="Z223" i="2"/>
  <c r="V223" i="2"/>
  <c r="P223" i="2" s="1"/>
  <c r="BE223" i="2" s="1"/>
  <c r="BI222" i="2"/>
  <c r="BH222" i="2"/>
  <c r="BG222" i="2"/>
  <c r="BF222" i="2"/>
  <c r="X222" i="2"/>
  <c r="W222" i="2"/>
  <c r="AD222" i="2"/>
  <c r="AB222" i="2"/>
  <c r="Z222" i="2"/>
  <c r="V222" i="2"/>
  <c r="BK222" i="2" s="1"/>
  <c r="BI221" i="2"/>
  <c r="BH221" i="2"/>
  <c r="BG221" i="2"/>
  <c r="BF221" i="2"/>
  <c r="X221" i="2"/>
  <c r="W221" i="2"/>
  <c r="AD221" i="2"/>
  <c r="AB221" i="2"/>
  <c r="Z221" i="2"/>
  <c r="V221" i="2"/>
  <c r="BK221" i="2" s="1"/>
  <c r="BI220" i="2"/>
  <c r="BH220" i="2"/>
  <c r="BG220" i="2"/>
  <c r="BF220" i="2"/>
  <c r="X220" i="2"/>
  <c r="W220" i="2"/>
  <c r="AD220" i="2"/>
  <c r="AB220" i="2"/>
  <c r="Z220" i="2"/>
  <c r="V220" i="2"/>
  <c r="BK220" i="2" s="1"/>
  <c r="BI219" i="2"/>
  <c r="BH219" i="2"/>
  <c r="BG219" i="2"/>
  <c r="BF219" i="2"/>
  <c r="X219" i="2"/>
  <c r="W219" i="2"/>
  <c r="AD219" i="2"/>
  <c r="AB219" i="2"/>
  <c r="Z219" i="2"/>
  <c r="V219" i="2"/>
  <c r="P219" i="2" s="1"/>
  <c r="BE219" i="2" s="1"/>
  <c r="BI218" i="2"/>
  <c r="BH218" i="2"/>
  <c r="BG218" i="2"/>
  <c r="BF218" i="2"/>
  <c r="X218" i="2"/>
  <c r="W218" i="2"/>
  <c r="AD218" i="2"/>
  <c r="AB218" i="2"/>
  <c r="Z218" i="2"/>
  <c r="V218" i="2"/>
  <c r="BK218" i="2" s="1"/>
  <c r="BI217" i="2"/>
  <c r="BH217" i="2"/>
  <c r="BG217" i="2"/>
  <c r="BF217" i="2"/>
  <c r="X217" i="2"/>
  <c r="W217" i="2"/>
  <c r="AD217" i="2"/>
  <c r="AB217" i="2"/>
  <c r="Z217" i="2"/>
  <c r="V217" i="2"/>
  <c r="BK217" i="2" s="1"/>
  <c r="BI215" i="2"/>
  <c r="BH215" i="2"/>
  <c r="BG215" i="2"/>
  <c r="BF215" i="2"/>
  <c r="X215" i="2"/>
  <c r="W215" i="2"/>
  <c r="AD215" i="2"/>
  <c r="AB215" i="2"/>
  <c r="Z215" i="2"/>
  <c r="V215" i="2"/>
  <c r="P215" i="2" s="1"/>
  <c r="BE215" i="2" s="1"/>
  <c r="BI214" i="2"/>
  <c r="BH214" i="2"/>
  <c r="BG214" i="2"/>
  <c r="BF214" i="2"/>
  <c r="X214" i="2"/>
  <c r="W214" i="2"/>
  <c r="AD214" i="2"/>
  <c r="AB214" i="2"/>
  <c r="Z214" i="2"/>
  <c r="V214" i="2"/>
  <c r="P214" i="2" s="1"/>
  <c r="BE214" i="2" s="1"/>
  <c r="BI213" i="2"/>
  <c r="BH213" i="2"/>
  <c r="BG213" i="2"/>
  <c r="BF213" i="2"/>
  <c r="X213" i="2"/>
  <c r="W213" i="2"/>
  <c r="AD213" i="2"/>
  <c r="AB213" i="2"/>
  <c r="Z213" i="2"/>
  <c r="V213" i="2"/>
  <c r="BK213" i="2" s="1"/>
  <c r="BI212" i="2"/>
  <c r="BH212" i="2"/>
  <c r="BG212" i="2"/>
  <c r="BF212" i="2"/>
  <c r="X212" i="2"/>
  <c r="W212" i="2"/>
  <c r="AD212" i="2"/>
  <c r="AB212" i="2"/>
  <c r="Z212" i="2"/>
  <c r="V212" i="2"/>
  <c r="BK212" i="2" s="1"/>
  <c r="BI211" i="2"/>
  <c r="BH211" i="2"/>
  <c r="BG211" i="2"/>
  <c r="BF211" i="2"/>
  <c r="X211" i="2"/>
  <c r="W211" i="2"/>
  <c r="AD211" i="2"/>
  <c r="AB211" i="2"/>
  <c r="Z211" i="2"/>
  <c r="V211" i="2"/>
  <c r="BK211" i="2" s="1"/>
  <c r="BI210" i="2"/>
  <c r="BH210" i="2"/>
  <c r="BG210" i="2"/>
  <c r="BF210" i="2"/>
  <c r="X210" i="2"/>
  <c r="W210" i="2"/>
  <c r="AD210" i="2"/>
  <c r="AB210" i="2"/>
  <c r="Z210" i="2"/>
  <c r="V210" i="2"/>
  <c r="P210" i="2" s="1"/>
  <c r="BE210" i="2" s="1"/>
  <c r="BI209" i="2"/>
  <c r="BH209" i="2"/>
  <c r="BG209" i="2"/>
  <c r="BF209" i="2"/>
  <c r="X209" i="2"/>
  <c r="W209" i="2"/>
  <c r="AD209" i="2"/>
  <c r="AB209" i="2"/>
  <c r="Z209" i="2"/>
  <c r="V209" i="2"/>
  <c r="BK209" i="2" s="1"/>
  <c r="BI207" i="2"/>
  <c r="BH207" i="2"/>
  <c r="BG207" i="2"/>
  <c r="BF207" i="2"/>
  <c r="X207" i="2"/>
  <c r="W207" i="2"/>
  <c r="AD207" i="2"/>
  <c r="AB207" i="2"/>
  <c r="Z207" i="2"/>
  <c r="BK207" i="2"/>
  <c r="V207" i="2"/>
  <c r="P207" i="2" s="1"/>
  <c r="BE207" i="2" s="1"/>
  <c r="BI206" i="2"/>
  <c r="BH206" i="2"/>
  <c r="BG206" i="2"/>
  <c r="BF206" i="2"/>
  <c r="X206" i="2"/>
  <c r="W206" i="2"/>
  <c r="AD206" i="2"/>
  <c r="AB206" i="2"/>
  <c r="Z206" i="2"/>
  <c r="V206" i="2"/>
  <c r="BK206" i="2" s="1"/>
  <c r="BI205" i="2"/>
  <c r="BH205" i="2"/>
  <c r="BG205" i="2"/>
  <c r="BF205" i="2"/>
  <c r="X205" i="2"/>
  <c r="W205" i="2"/>
  <c r="AD205" i="2"/>
  <c r="AB205" i="2"/>
  <c r="Z205" i="2"/>
  <c r="V205" i="2"/>
  <c r="P205" i="2" s="1"/>
  <c r="BE205" i="2" s="1"/>
  <c r="BI204" i="2"/>
  <c r="BH204" i="2"/>
  <c r="BG204" i="2"/>
  <c r="BF204" i="2"/>
  <c r="X204" i="2"/>
  <c r="W204" i="2"/>
  <c r="AD204" i="2"/>
  <c r="AB204" i="2"/>
  <c r="Z204" i="2"/>
  <c r="V204" i="2"/>
  <c r="BK204" i="2" s="1"/>
  <c r="BI203" i="2"/>
  <c r="BH203" i="2"/>
  <c r="BG203" i="2"/>
  <c r="BF203" i="2"/>
  <c r="X203" i="2"/>
  <c r="W203" i="2"/>
  <c r="AD203" i="2"/>
  <c r="AB203" i="2"/>
  <c r="Z203" i="2"/>
  <c r="V203" i="2"/>
  <c r="P203" i="2" s="1"/>
  <c r="BE203" i="2" s="1"/>
  <c r="BI202" i="2"/>
  <c r="BH202" i="2"/>
  <c r="BG202" i="2"/>
  <c r="BF202" i="2"/>
  <c r="X202" i="2"/>
  <c r="W202" i="2"/>
  <c r="AD202" i="2"/>
  <c r="AB202" i="2"/>
  <c r="Z202" i="2"/>
  <c r="V202" i="2"/>
  <c r="P202" i="2" s="1"/>
  <c r="BE202" i="2" s="1"/>
  <c r="BI191" i="2"/>
  <c r="BH191" i="2"/>
  <c r="BG191" i="2"/>
  <c r="BF191" i="2"/>
  <c r="X191" i="2"/>
  <c r="W191" i="2"/>
  <c r="AD191" i="2"/>
  <c r="AB191" i="2"/>
  <c r="Z191" i="2"/>
  <c r="V191" i="2"/>
  <c r="BK191" i="2" s="1"/>
  <c r="BI180" i="2"/>
  <c r="BH180" i="2"/>
  <c r="BG180" i="2"/>
  <c r="BF180" i="2"/>
  <c r="X180" i="2"/>
  <c r="W180" i="2"/>
  <c r="AD180" i="2"/>
  <c r="AB180" i="2"/>
  <c r="Z180" i="2"/>
  <c r="BK180" i="2"/>
  <c r="V180" i="2"/>
  <c r="P180" i="2" s="1"/>
  <c r="BE180" i="2" s="1"/>
  <c r="BI169" i="2"/>
  <c r="BH169" i="2"/>
  <c r="BG169" i="2"/>
  <c r="BF169" i="2"/>
  <c r="X169" i="2"/>
  <c r="W169" i="2"/>
  <c r="AD169" i="2"/>
  <c r="AB169" i="2"/>
  <c r="Z169" i="2"/>
  <c r="V169" i="2"/>
  <c r="P169" i="2" s="1"/>
  <c r="BE169" i="2" s="1"/>
  <c r="BI167" i="2"/>
  <c r="BH167" i="2"/>
  <c r="BG167" i="2"/>
  <c r="BF167" i="2"/>
  <c r="X167" i="2"/>
  <c r="W167" i="2"/>
  <c r="AD167" i="2"/>
  <c r="AB167" i="2"/>
  <c r="Z167" i="2"/>
  <c r="V167" i="2"/>
  <c r="BI165" i="2"/>
  <c r="BH165" i="2"/>
  <c r="BG165" i="2"/>
  <c r="BF165" i="2"/>
  <c r="X165" i="2"/>
  <c r="W165" i="2"/>
  <c r="AD165" i="2"/>
  <c r="AB165" i="2"/>
  <c r="Z165" i="2"/>
  <c r="V165" i="2"/>
  <c r="BK165" i="2" s="1"/>
  <c r="BI160" i="2"/>
  <c r="BH160" i="2"/>
  <c r="BG160" i="2"/>
  <c r="BF160" i="2"/>
  <c r="X160" i="2"/>
  <c r="W160" i="2"/>
  <c r="AD160" i="2"/>
  <c r="AB160" i="2"/>
  <c r="Z160" i="2"/>
  <c r="V160" i="2"/>
  <c r="BK160" i="2" s="1"/>
  <c r="BI158" i="2"/>
  <c r="BH158" i="2"/>
  <c r="BG158" i="2"/>
  <c r="BF158" i="2"/>
  <c r="X158" i="2"/>
  <c r="W158" i="2"/>
  <c r="AD158" i="2"/>
  <c r="AB158" i="2"/>
  <c r="Z158" i="2"/>
  <c r="V158" i="2"/>
  <c r="P158" i="2" s="1"/>
  <c r="BE158" i="2" s="1"/>
  <c r="BI156" i="2"/>
  <c r="BH156" i="2"/>
  <c r="BG156" i="2"/>
  <c r="BF156" i="2"/>
  <c r="X156" i="2"/>
  <c r="W156" i="2"/>
  <c r="AD156" i="2"/>
  <c r="AB156" i="2"/>
  <c r="Z156" i="2"/>
  <c r="V156" i="2"/>
  <c r="BI153" i="2"/>
  <c r="BH153" i="2"/>
  <c r="BG153" i="2"/>
  <c r="BF153" i="2"/>
  <c r="X153" i="2"/>
  <c r="W153" i="2"/>
  <c r="AD153" i="2"/>
  <c r="AB153" i="2"/>
  <c r="Z153" i="2"/>
  <c r="V153" i="2"/>
  <c r="BI151" i="2"/>
  <c r="BH151" i="2"/>
  <c r="BG151" i="2"/>
  <c r="BF151" i="2"/>
  <c r="X151" i="2"/>
  <c r="W151" i="2"/>
  <c r="AD151" i="2"/>
  <c r="AB151" i="2"/>
  <c r="Z151" i="2"/>
  <c r="V151" i="2"/>
  <c r="BK151" i="2" s="1"/>
  <c r="BI147" i="2"/>
  <c r="BH147" i="2"/>
  <c r="BG147" i="2"/>
  <c r="BF147" i="2"/>
  <c r="X147" i="2"/>
  <c r="W147" i="2"/>
  <c r="AD147" i="2"/>
  <c r="AB147" i="2"/>
  <c r="Z147" i="2"/>
  <c r="Z146" i="2" s="1"/>
  <c r="P147" i="2"/>
  <c r="BE147" i="2" s="1"/>
  <c r="V147" i="2"/>
  <c r="BK147" i="2" s="1"/>
  <c r="BI144" i="2"/>
  <c r="BH144" i="2"/>
  <c r="BG144" i="2"/>
  <c r="BF144" i="2"/>
  <c r="X144" i="2"/>
  <c r="W144" i="2"/>
  <c r="AD144" i="2"/>
  <c r="AB144" i="2"/>
  <c r="Z144" i="2"/>
  <c r="V144" i="2"/>
  <c r="BK144" i="2" s="1"/>
  <c r="BI142" i="2"/>
  <c r="BH142" i="2"/>
  <c r="BG142" i="2"/>
  <c r="BF142" i="2"/>
  <c r="X142" i="2"/>
  <c r="W142" i="2"/>
  <c r="AD142" i="2"/>
  <c r="AB142" i="2"/>
  <c r="Z142" i="2"/>
  <c r="V142" i="2"/>
  <c r="P142" i="2" s="1"/>
  <c r="BE142" i="2" s="1"/>
  <c r="BI140" i="2"/>
  <c r="BH140" i="2"/>
  <c r="BG140" i="2"/>
  <c r="BF140" i="2"/>
  <c r="X140" i="2"/>
  <c r="W140" i="2"/>
  <c r="AD140" i="2"/>
  <c r="AB140" i="2"/>
  <c r="Z140" i="2"/>
  <c r="V140" i="2"/>
  <c r="BI138" i="2"/>
  <c r="BH138" i="2"/>
  <c r="BG138" i="2"/>
  <c r="BF138" i="2"/>
  <c r="X138" i="2"/>
  <c r="W138" i="2"/>
  <c r="AD138" i="2"/>
  <c r="AB138" i="2"/>
  <c r="Z138" i="2"/>
  <c r="V138" i="2"/>
  <c r="BK138" i="2" s="1"/>
  <c r="BI135" i="2"/>
  <c r="BH135" i="2"/>
  <c r="BG135" i="2"/>
  <c r="BF135" i="2"/>
  <c r="X135" i="2"/>
  <c r="W135" i="2"/>
  <c r="AD135" i="2"/>
  <c r="AB135" i="2"/>
  <c r="Z135" i="2"/>
  <c r="V135" i="2"/>
  <c r="BK135" i="2" s="1"/>
  <c r="BI127" i="2"/>
  <c r="BH127" i="2"/>
  <c r="BG127" i="2"/>
  <c r="BF127" i="2"/>
  <c r="X127" i="2"/>
  <c r="W127" i="2"/>
  <c r="AD127" i="2"/>
  <c r="AB127" i="2"/>
  <c r="Z127" i="2"/>
  <c r="V127" i="2"/>
  <c r="BK127" i="2" s="1"/>
  <c r="BI125" i="2"/>
  <c r="BH125" i="2"/>
  <c r="BG125" i="2"/>
  <c r="BF125" i="2"/>
  <c r="X125" i="2"/>
  <c r="W125" i="2"/>
  <c r="AD125" i="2"/>
  <c r="AB125" i="2"/>
  <c r="Z125" i="2"/>
  <c r="V125" i="2"/>
  <c r="P125" i="2" s="1"/>
  <c r="BE125" i="2" s="1"/>
  <c r="BI123" i="2"/>
  <c r="BH123" i="2"/>
  <c r="BG123" i="2"/>
  <c r="BF123" i="2"/>
  <c r="X123" i="2"/>
  <c r="W123" i="2"/>
  <c r="AD123" i="2"/>
  <c r="AB123" i="2"/>
  <c r="Z123" i="2"/>
  <c r="V123" i="2"/>
  <c r="BK123" i="2" s="1"/>
  <c r="BI121" i="2"/>
  <c r="BH121" i="2"/>
  <c r="BG121" i="2"/>
  <c r="BF121" i="2"/>
  <c r="X121" i="2"/>
  <c r="W121" i="2"/>
  <c r="AD121" i="2"/>
  <c r="AB121" i="2"/>
  <c r="Z121" i="2"/>
  <c r="V121" i="2"/>
  <c r="BK121" i="2" s="1"/>
  <c r="BI120" i="2"/>
  <c r="BH120" i="2"/>
  <c r="BG120" i="2"/>
  <c r="BF120" i="2"/>
  <c r="X120" i="2"/>
  <c r="W120" i="2"/>
  <c r="AD120" i="2"/>
  <c r="AB120" i="2"/>
  <c r="Z120" i="2"/>
  <c r="V120" i="2"/>
  <c r="BE120" i="2" s="1"/>
  <c r="BI119" i="2"/>
  <c r="BH119" i="2"/>
  <c r="BG119" i="2"/>
  <c r="BF119" i="2"/>
  <c r="X119" i="2"/>
  <c r="W119" i="2"/>
  <c r="AD119" i="2"/>
  <c r="AB119" i="2"/>
  <c r="Z119" i="2"/>
  <c r="BE119" i="2"/>
  <c r="V119" i="2"/>
  <c r="BK119" i="2" s="1"/>
  <c r="BI118" i="2"/>
  <c r="BH118" i="2"/>
  <c r="BG118" i="2"/>
  <c r="BF118" i="2"/>
  <c r="X118" i="2"/>
  <c r="W118" i="2"/>
  <c r="AD118" i="2"/>
  <c r="AB118" i="2"/>
  <c r="Z118" i="2"/>
  <c r="V118" i="2"/>
  <c r="BE118" i="2" s="1"/>
  <c r="M112" i="2"/>
  <c r="M111" i="2"/>
  <c r="F111" i="2"/>
  <c r="F109" i="2"/>
  <c r="F107" i="2"/>
  <c r="M83" i="2"/>
  <c r="M82" i="2"/>
  <c r="F82" i="2"/>
  <c r="F80" i="2"/>
  <c r="F78" i="2"/>
  <c r="O15" i="2"/>
  <c r="E15" i="2"/>
  <c r="F83" i="2" s="1"/>
  <c r="O14" i="2"/>
  <c r="O9" i="2"/>
  <c r="F77" i="2"/>
  <c r="P217" i="2" l="1"/>
  <c r="BE217" i="2" s="1"/>
  <c r="P160" i="2"/>
  <c r="BE160" i="2" s="1"/>
  <c r="BK215" i="2"/>
  <c r="P225" i="2"/>
  <c r="BE225" i="2" s="1"/>
  <c r="BK120" i="2"/>
  <c r="P206" i="2"/>
  <c r="BE206" i="2" s="1"/>
  <c r="P127" i="2"/>
  <c r="BE127" i="2" s="1"/>
  <c r="P151" i="2"/>
  <c r="BE151" i="2" s="1"/>
  <c r="AD201" i="2"/>
  <c r="AD200" i="2" s="1"/>
  <c r="P165" i="2"/>
  <c r="BE165" i="2" s="1"/>
  <c r="P191" i="2"/>
  <c r="BE191" i="2" s="1"/>
  <c r="BK202" i="2"/>
  <c r="BK203" i="2"/>
  <c r="P212" i="2"/>
  <c r="BE212" i="2" s="1"/>
  <c r="P211" i="2"/>
  <c r="BE211" i="2" s="1"/>
  <c r="P220" i="2"/>
  <c r="BE220" i="2" s="1"/>
  <c r="W201" i="2"/>
  <c r="W200" i="2" s="1"/>
  <c r="H94" i="2" s="1"/>
  <c r="P221" i="2"/>
  <c r="BE221" i="2" s="1"/>
  <c r="X146" i="2"/>
  <c r="K92" i="2" s="1"/>
  <c r="P144" i="2"/>
  <c r="BE144" i="2" s="1"/>
  <c r="P138" i="2"/>
  <c r="BE138" i="2" s="1"/>
  <c r="P135" i="2"/>
  <c r="BE135" i="2" s="1"/>
  <c r="BK118" i="2"/>
  <c r="AB137" i="2"/>
  <c r="Z122" i="2"/>
  <c r="AD146" i="2"/>
  <c r="AD155" i="2"/>
  <c r="Z201" i="2"/>
  <c r="Z200" i="2" s="1"/>
  <c r="X201" i="2"/>
  <c r="X200" i="2" s="1"/>
  <c r="K94" i="2" s="1"/>
  <c r="F112" i="2"/>
  <c r="X122" i="2"/>
  <c r="K90" i="2" s="1"/>
  <c r="AD137" i="2"/>
  <c r="H37" i="2"/>
  <c r="AB122" i="2"/>
  <c r="W146" i="2"/>
  <c r="H92" i="2" s="1"/>
  <c r="AB201" i="2"/>
  <c r="AB200" i="2" s="1"/>
  <c r="BK224" i="2"/>
  <c r="BK153" i="2"/>
  <c r="BK146" i="2" s="1"/>
  <c r="M146" i="2" s="1"/>
  <c r="M92" i="2" s="1"/>
  <c r="P153" i="2"/>
  <c r="BE153" i="2" s="1"/>
  <c r="BK167" i="2"/>
  <c r="P167" i="2"/>
  <c r="BE167" i="2" s="1"/>
  <c r="K95" i="2"/>
  <c r="H36" i="2"/>
  <c r="F106" i="2"/>
  <c r="X137" i="2"/>
  <c r="K91" i="2" s="1"/>
  <c r="H35" i="2"/>
  <c r="P123" i="2"/>
  <c r="BE123" i="2" s="1"/>
  <c r="W122" i="2"/>
  <c r="H90" i="2" s="1"/>
  <c r="W137" i="2"/>
  <c r="H91" i="2" s="1"/>
  <c r="AB146" i="2"/>
  <c r="Z155" i="2"/>
  <c r="X155" i="2"/>
  <c r="K93" i="2" s="1"/>
  <c r="M109" i="2"/>
  <c r="M80" i="2"/>
  <c r="BK156" i="2"/>
  <c r="P156" i="2"/>
  <c r="BE156" i="2" s="1"/>
  <c r="H95" i="2"/>
  <c r="BE121" i="2"/>
  <c r="AD122" i="2"/>
  <c r="W155" i="2"/>
  <c r="H93" i="2" s="1"/>
  <c r="BK140" i="2"/>
  <c r="P140" i="2"/>
  <c r="BE140" i="2" s="1"/>
  <c r="Z137" i="2"/>
  <c r="Z117" i="2" s="1"/>
  <c r="Z116" i="2" s="1"/>
  <c r="Z115" i="2" s="1"/>
  <c r="AB155" i="2"/>
  <c r="P204" i="2"/>
  <c r="BE204" i="2" s="1"/>
  <c r="P209" i="2"/>
  <c r="BE209" i="2" s="1"/>
  <c r="P213" i="2"/>
  <c r="BE213" i="2" s="1"/>
  <c r="P218" i="2"/>
  <c r="BE218" i="2" s="1"/>
  <c r="P222" i="2"/>
  <c r="BE222" i="2" s="1"/>
  <c r="P226" i="2"/>
  <c r="BE226" i="2" s="1"/>
  <c r="BK125" i="2"/>
  <c r="BK122" i="2" s="1"/>
  <c r="BK142" i="2"/>
  <c r="BK158" i="2"/>
  <c r="BK169" i="2"/>
  <c r="BK205" i="2"/>
  <c r="BK210" i="2"/>
  <c r="BK214" i="2"/>
  <c r="BK219" i="2"/>
  <c r="BK223" i="2"/>
  <c r="BK227" i="2"/>
  <c r="BK229" i="2"/>
  <c r="BK228" i="2" s="1"/>
  <c r="M228" i="2" s="1"/>
  <c r="M96" i="2" s="1"/>
  <c r="AD117" i="2" l="1"/>
  <c r="AD116" i="2" s="1"/>
  <c r="AD115" i="2" s="1"/>
  <c r="W117" i="2"/>
  <c r="X117" i="2"/>
  <c r="K89" i="2" s="1"/>
  <c r="BK201" i="2"/>
  <c r="M201" i="2" s="1"/>
  <c r="M95" i="2" s="1"/>
  <c r="BK137" i="2"/>
  <c r="M137" i="2" s="1"/>
  <c r="M91" i="2" s="1"/>
  <c r="AB117" i="2"/>
  <c r="AB116" i="2" s="1"/>
  <c r="AB115" i="2" s="1"/>
  <c r="M122" i="2"/>
  <c r="M90" i="2" s="1"/>
  <c r="W116" i="2"/>
  <c r="H89" i="2"/>
  <c r="BK155" i="2"/>
  <c r="M155" i="2" s="1"/>
  <c r="M93" i="2" s="1"/>
  <c r="BK200" i="2" l="1"/>
  <c r="M200" i="2" s="1"/>
  <c r="M94" i="2" s="1"/>
  <c r="X116" i="2"/>
  <c r="X115" i="2" s="1"/>
  <c r="K87" i="2" s="1"/>
  <c r="M29" i="2" s="1"/>
  <c r="K88" i="2"/>
  <c r="W115" i="2"/>
  <c r="H87" i="2" s="1"/>
  <c r="M28" i="2" s="1"/>
  <c r="H88" i="2"/>
  <c r="BK117" i="2"/>
  <c r="M117" i="2" l="1"/>
  <c r="M89" i="2" s="1"/>
  <c r="BK116" i="2"/>
  <c r="M116" i="2" l="1"/>
  <c r="M88" i="2" s="1"/>
  <c r="BK115" i="2"/>
  <c r="M115" i="2" s="1"/>
  <c r="M87" i="2" s="1"/>
  <c r="L98" i="2" s="1"/>
  <c r="M27" i="2" l="1"/>
  <c r="M31" i="2" s="1"/>
  <c r="H33" i="2" s="1"/>
  <c r="M33" i="2" l="1"/>
  <c r="L39" i="2"/>
</calcChain>
</file>

<file path=xl/sharedStrings.xml><?xml version="1.0" encoding="utf-8"?>
<sst xmlns="http://schemas.openxmlformats.org/spreadsheetml/2006/main" count="1304" uniqueCount="334">
  <si>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</si>
  <si>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</si>
  <si>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</si>
  <si>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</si>
  <si>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</si>
  <si>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</si>
  <si>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</si>
  <si>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</si>
  <si>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</si>
  <si>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</si>
  <si>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</si>
  <si>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</si>
  <si>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</si>
  <si>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</si>
  <si>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</si>
  <si>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</si>
  <si>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</si>
  <si>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SMO MO Ostrava Jih, Ostrava Hrabůvka</t>
  </si>
  <si>
    <t>DIČ:</t>
  </si>
  <si>
    <t>Zhotovitel:</t>
  </si>
  <si>
    <t>Projektant:</t>
  </si>
  <si>
    <t>Ing. Petr Bělák</t>
  </si>
  <si>
    <t>Zpracovatel: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</si>
  <si>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</si>
  <si>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</si>
  <si>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</si>
  <si>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</si>
  <si>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</si>
  <si>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</si>
  <si>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</si>
  <si>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</si>
  <si>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</si>
  <si>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</si>
  <si>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</si>
  <si>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</si>
  <si>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</si>
  <si>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</si>
  <si>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</si>
  <si>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</si>
  <si>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</si>
  <si>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</si>
  <si>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</si>
  <si>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</si>
  <si>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</si>
  <si>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</si>
  <si>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</si>
  <si>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</si>
  <si>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{fe9dd01a-c8b0-440b-a237-b3ec40b361bc}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</si>
  <si>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</si>
  <si>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</si>
  <si>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</si>
  <si>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</si>
  <si>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</si>
  <si>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</si>
  <si>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</si>
  <si>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</si>
  <si>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</si>
  <si>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</si>
  <si>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</si>
  <si>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</si>
  <si>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</si>
  <si>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</si>
  <si>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</si>
  <si>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</si>
  <si>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    VODOVOD  -STAVBA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</si>
  <si>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</si>
  <si>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</si>
  <si>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</si>
  <si>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</si>
  <si>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8 - Trubní vedení</t>
  </si>
  <si>
    <t xml:space="preserve">      87 - Potrubí z trub plastických a skleněných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</si>
  <si>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</si>
  <si>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</si>
  <si>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</si>
  <si>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</si>
  <si>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</si>
  <si>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</si>
  <si>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</si>
  <si>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</si>
  <si>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</si>
  <si>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</si>
  <si>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</si>
  <si>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</si>
  <si>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</si>
  <si>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</si>
  <si>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</si>
  <si>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</si>
  <si>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</si>
  <si>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</si>
  <si>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</si>
  <si>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</si>
  <si>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</si>
  <si>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001001001</t>
  </si>
  <si>
    <t>soubor</t>
  </si>
  <si>
    <t>4</t>
  </si>
  <si>
    <t>493599906</t>
  </si>
  <si>
    <t>001001002</t>
  </si>
  <si>
    <t>188514918</t>
  </si>
  <si>
    <t>3</t>
  </si>
  <si>
    <t>001001006</t>
  </si>
  <si>
    <t>-695116064</t>
  </si>
  <si>
    <t>001001007</t>
  </si>
  <si>
    <t>1987711829</t>
  </si>
  <si>
    <t>5</t>
  </si>
  <si>
    <t>132201101</t>
  </si>
  <si>
    <t>Hloubení rýh š do 600 mm v hornině tř. 3 objemu do 100 m3</t>
  </si>
  <si>
    <t>m3</t>
  </si>
  <si>
    <t>64676077</t>
  </si>
  <si>
    <t>50,00*0,60*1,05  "    dle TZ</t>
  </si>
  <si>
    <t>VV</t>
  </si>
  <si>
    <t>6</t>
  </si>
  <si>
    <t>132201109</t>
  </si>
  <si>
    <t>Příplatek za lepivost k hloubení rýh š do 600 mm v hornině tř. 3</t>
  </si>
  <si>
    <t>777559332</t>
  </si>
  <si>
    <t>31,50*0,20</t>
  </si>
  <si>
    <t>7</t>
  </si>
  <si>
    <t>132201202</t>
  </si>
  <si>
    <t>Hloubení rýh š do 2000 mm v hornině tř. 3 objemu do 1000 m3</t>
  </si>
  <si>
    <t>-1726517773</t>
  </si>
  <si>
    <t>50,00*0,80*1,50    "  dle TZ</t>
  </si>
  <si>
    <t>20,00*1,00*2,55    "   dtto</t>
  </si>
  <si>
    <t>5,10*1,00*2,30      "    1-1   DN200</t>
  </si>
  <si>
    <t>4,50*1,00*1,50      "        dtto</t>
  </si>
  <si>
    <t>8,20*0,80*0,70      " 1-1  DN150</t>
  </si>
  <si>
    <t>22,80*0,80*1,80    "   1-2   DN150</t>
  </si>
  <si>
    <t>Součet</t>
  </si>
  <si>
    <t>8</t>
  </si>
  <si>
    <t>132201209</t>
  </si>
  <si>
    <t>Příplatek za lepivost k hloubení rýh š do 2000 mm v hornině tř. 3</t>
  </si>
  <si>
    <t>-1746645627</t>
  </si>
  <si>
    <t>166,90*0,20</t>
  </si>
  <si>
    <t>9</t>
  </si>
  <si>
    <t>151101101</t>
  </si>
  <si>
    <t>m2</t>
  </si>
  <si>
    <t>-252273654</t>
  </si>
  <si>
    <t>100,00*1,40*2      "    Dle TZ délka a výška průměrná</t>
  </si>
  <si>
    <t>10</t>
  </si>
  <si>
    <t>151101111</t>
  </si>
  <si>
    <t>-1064795379</t>
  </si>
  <si>
    <t>11</t>
  </si>
  <si>
    <t>151821112</t>
  </si>
  <si>
    <t>-186585502</t>
  </si>
  <si>
    <t>20,00*2,*2,40    "  dle TZ  délka a výška průměrná</t>
  </si>
  <si>
    <t>12</t>
  </si>
  <si>
    <t>151821212</t>
  </si>
  <si>
    <t>-711659522</t>
  </si>
  <si>
    <t>20,00*2,*2,40 *5   "  dle TZ  délka a výška průměrná</t>
  </si>
  <si>
    <t>13</t>
  </si>
  <si>
    <t>161101101</t>
  </si>
  <si>
    <t>398343871</t>
  </si>
  <si>
    <t>31,50                  "     do 60cm š.rýhy</t>
  </si>
  <si>
    <t>166,90*0,50    "     přes 60-200 cm š,rýhy</t>
  </si>
  <si>
    <t>14</t>
  </si>
  <si>
    <t>162701105</t>
  </si>
  <si>
    <t>Vodorovné přemístění do 10000 m výkopku/sypaniny z horniny tř. 1 až 4</t>
  </si>
  <si>
    <t>-2144778235</t>
  </si>
  <si>
    <t>31,50+166,90        "     výkop celkem</t>
  </si>
  <si>
    <t>162701109</t>
  </si>
  <si>
    <t>Příplatek k vodorovnému přemístění výkopku/sypaniny z horniny tř. 1 až 4 ZKD 1000 m přes 10000 m</t>
  </si>
  <si>
    <t>-171925200</t>
  </si>
  <si>
    <t>(31,50+166,90)*5        "     výkop celkem</t>
  </si>
  <si>
    <t>16</t>
  </si>
  <si>
    <t>171201211</t>
  </si>
  <si>
    <t>Poplatek za uložení odpadu ze sypaniny na skládce (skládkovné)</t>
  </si>
  <si>
    <t>t</t>
  </si>
  <si>
    <t>-1365194862</t>
  </si>
  <si>
    <t>(166,90+31,50)*1,800</t>
  </si>
  <si>
    <t>17</t>
  </si>
  <si>
    <t>171201201</t>
  </si>
  <si>
    <t>uložení sypaniny na skládku</t>
  </si>
  <si>
    <t>-1887546470</t>
  </si>
  <si>
    <t>166,90+31,50</t>
  </si>
  <si>
    <t>18</t>
  </si>
  <si>
    <t>174101101</t>
  </si>
  <si>
    <t>Zásyp jam, šachet rýh nebo kolem objektů sypaninou se zhutněním</t>
  </si>
  <si>
    <t>2147109117</t>
  </si>
  <si>
    <t>166,90+31,50     "      výkop celkem</t>
  </si>
  <si>
    <t>-57,46                  "      odpočet obsyp potrubí</t>
  </si>
  <si>
    <t>-12,44                  "     odpočet lože pod potrubím</t>
  </si>
  <si>
    <t>19</t>
  </si>
  <si>
    <t>M</t>
  </si>
  <si>
    <t>583336980</t>
  </si>
  <si>
    <t>-383096347</t>
  </si>
  <si>
    <t>20</t>
  </si>
  <si>
    <t>583312900</t>
  </si>
  <si>
    <t>kamenivo těžené drobné frakce 0-2 třída D</t>
  </si>
  <si>
    <t>-1995958110</t>
  </si>
  <si>
    <t>57,128*1,800       "    hmotnost písku pro obsyp</t>
  </si>
  <si>
    <t>175111101</t>
  </si>
  <si>
    <t>Obsypání potrubí ručně sypaninou bez prohození, uloženou do 3 m</t>
  </si>
  <si>
    <t>1578333547</t>
  </si>
  <si>
    <t>50,00*0,60*0,45    "  dle TZ</t>
  </si>
  <si>
    <t>50,00*0,80*0,45   "  dle TZ</t>
  </si>
  <si>
    <t>20,00*1,00*0,50   "   dtto</t>
  </si>
  <si>
    <t>5,10*1,00*0,50    "    1-1   DN200</t>
  </si>
  <si>
    <t>4,50*1,00*0,50      "        dtto</t>
  </si>
  <si>
    <t>-9,60*3,46*0,01     "   odpočet vytl.m3 za potrubí DN200</t>
  </si>
  <si>
    <t>8,20*0,80*0,45     " 1-1  DN150</t>
  </si>
  <si>
    <t>22,80*0,80*0,45    "   1-2   DN150</t>
  </si>
  <si>
    <t>57,128*0,50       "    pro ruční i strojní obsyp 50% z množství</t>
  </si>
  <si>
    <t>22</t>
  </si>
  <si>
    <t>175151101</t>
  </si>
  <si>
    <t>Obsypání potrubí strojně sypaninou bez prohození, uloženou do 3 m</t>
  </si>
  <si>
    <t>-1126093578</t>
  </si>
  <si>
    <t>23</t>
  </si>
  <si>
    <t>451572111</t>
  </si>
  <si>
    <t>Lože pod potrubí otevřený výkop z kameniva drobného těženého</t>
  </si>
  <si>
    <t>-1199175885</t>
  </si>
  <si>
    <t>50,00*0,60*0,10    "  dle TZ</t>
  </si>
  <si>
    <t>50,00*0,80*0,10   "  dle TZ</t>
  </si>
  <si>
    <t>20,00*1,00*0,10   "   dtto</t>
  </si>
  <si>
    <t>5,10*1,00*0,10    "    1-1   DN200</t>
  </si>
  <si>
    <t>4,50*1,00*0,10      "        dtto</t>
  </si>
  <si>
    <t>8,20*0,80*0,10     " 1-1  DN150</t>
  </si>
  <si>
    <t>22,80*0,80*0,10    "   1-2   DN150</t>
  </si>
  <si>
    <t>24</t>
  </si>
  <si>
    <t>871315221</t>
  </si>
  <si>
    <t>Kanalizační potrubí z tvrdého PVC jednovrstvé tuhost třídy SN8 DN 160</t>
  </si>
  <si>
    <t>m</t>
  </si>
  <si>
    <t>-1605098905</t>
  </si>
  <si>
    <t>25</t>
  </si>
  <si>
    <t>871355221</t>
  </si>
  <si>
    <t>Kanalizační potrubí z tvrdého PVC jednovrstvé tuhost třídy SN8 DN 200</t>
  </si>
  <si>
    <t>68324529</t>
  </si>
  <si>
    <t>26</t>
  </si>
  <si>
    <t>87700002</t>
  </si>
  <si>
    <t>Montáž průchodky na DN300 potrubí</t>
  </si>
  <si>
    <t>ks</t>
  </si>
  <si>
    <t>-510211566</t>
  </si>
  <si>
    <t>27</t>
  </si>
  <si>
    <t>FAS 250-150</t>
  </si>
  <si>
    <t>Průchodka s integrovaným kulovým klouben DN160</t>
  </si>
  <si>
    <t>-441464050</t>
  </si>
  <si>
    <t>28</t>
  </si>
  <si>
    <t>87700001</t>
  </si>
  <si>
    <t>-1478992165</t>
  </si>
  <si>
    <t>29</t>
  </si>
  <si>
    <t>877310310</t>
  </si>
  <si>
    <t>Montáž kolen na potrubí z PP trub hladkých plnostěnných DN 150</t>
  </si>
  <si>
    <t>kus</t>
  </si>
  <si>
    <t>592763467</t>
  </si>
  <si>
    <t>15+10+15+15</t>
  </si>
  <si>
    <t>30</t>
  </si>
  <si>
    <t>KK16015</t>
  </si>
  <si>
    <t>1034466208</t>
  </si>
  <si>
    <t>31</t>
  </si>
  <si>
    <t>KK16030</t>
  </si>
  <si>
    <t>1955069248</t>
  </si>
  <si>
    <t>32</t>
  </si>
  <si>
    <t>KK16045</t>
  </si>
  <si>
    <t>1851702937</t>
  </si>
  <si>
    <t>33</t>
  </si>
  <si>
    <t>KK16060</t>
  </si>
  <si>
    <t>1970260830</t>
  </si>
  <si>
    <t>34</t>
  </si>
  <si>
    <t>877310320</t>
  </si>
  <si>
    <t>Montáž odboček na potrubí z PP trub hladkých plnostěnných DN 150</t>
  </si>
  <si>
    <t>891361508</t>
  </si>
  <si>
    <t>35</t>
  </si>
  <si>
    <t>KO 16045</t>
  </si>
  <si>
    <t>Odbočná tvarovka  DN150/150-45 st</t>
  </si>
  <si>
    <t>855835579</t>
  </si>
  <si>
    <t>36</t>
  </si>
  <si>
    <t>877310330</t>
  </si>
  <si>
    <t>Montáž spojek na potrubí z PP trub hladkých plnostěnných DN 150</t>
  </si>
  <si>
    <t>-1830334242</t>
  </si>
  <si>
    <t>25       "     přesuvek DN150</t>
  </si>
  <si>
    <t>37</t>
  </si>
  <si>
    <t>KHD160</t>
  </si>
  <si>
    <t>1400827362</t>
  </si>
  <si>
    <t>38</t>
  </si>
  <si>
    <t>877350320</t>
  </si>
  <si>
    <t>Montáž odboček na potrubí z PP trub hladkých plnostěnných DN 200</t>
  </si>
  <si>
    <t>-136667138</t>
  </si>
  <si>
    <t>39</t>
  </si>
  <si>
    <t>KO200/160-45</t>
  </si>
  <si>
    <t>Odbočná tvarovka DN200/450-45 st.</t>
  </si>
  <si>
    <t>-1059967355</t>
  </si>
  <si>
    <t>40</t>
  </si>
  <si>
    <t>877350330</t>
  </si>
  <si>
    <t>Montáž spojek na potrubí z PP trub hladkých plnostěnných DN 200</t>
  </si>
  <si>
    <t>1747317342</t>
  </si>
  <si>
    <t>41</t>
  </si>
  <si>
    <t>KR160/2500</t>
  </si>
  <si>
    <t>Redukce DN200/150</t>
  </si>
  <si>
    <t>222168295</t>
  </si>
  <si>
    <t>42</t>
  </si>
  <si>
    <t>894812358</t>
  </si>
  <si>
    <t>Revizní a čistící šachta z PP DN 600 poklop litinový do 12,5 t s betonovým prstencem a adaptérem</t>
  </si>
  <si>
    <t>-1027344697</t>
  </si>
  <si>
    <t>43</t>
  </si>
  <si>
    <t>S200600T</t>
  </si>
  <si>
    <t>-430401023</t>
  </si>
  <si>
    <t>44</t>
  </si>
  <si>
    <t>RS6002</t>
  </si>
  <si>
    <t>Šachtová roura  2000mm Wavin Tegra DN 600</t>
  </si>
  <si>
    <t>-586925510</t>
  </si>
  <si>
    <t>45</t>
  </si>
  <si>
    <t>894812339</t>
  </si>
  <si>
    <t>Příplatek k rourám revizní a čistící šachty z PP DN 600 za uříznutí šachtové roury</t>
  </si>
  <si>
    <t>-1103196364</t>
  </si>
  <si>
    <t>46</t>
  </si>
  <si>
    <t>892362121</t>
  </si>
  <si>
    <t>Tlaková zkouška vzduchem potrubí DN 250 těsnícím vakem ucpávkovým</t>
  </si>
  <si>
    <t>úsek</t>
  </si>
  <si>
    <t>2129284176</t>
  </si>
  <si>
    <t>47</t>
  </si>
  <si>
    <t>892372121</t>
  </si>
  <si>
    <t>Tlaková zkouška vzduchem potrubí DN 300 těsnícím vakem ucpávkovým</t>
  </si>
  <si>
    <t>1361645380</t>
  </si>
  <si>
    <t>48</t>
  </si>
  <si>
    <t>998276101</t>
  </si>
  <si>
    <t>Přesun hmot pro trubní vedení z trub z plastických hmot otevřený výkop</t>
  </si>
  <si>
    <t>211165865</t>
  </si>
  <si>
    <t>SO 02 - Zpevněné plochy - odvodnění</t>
  </si>
  <si>
    <t>kamenivo těžené hrubé přírodní frakce 32-63</t>
  </si>
  <si>
    <t>Koleno na potrubí KG PVC hladké DN 160/15 st.,SN8</t>
  </si>
  <si>
    <t>Koleno na potrubí KG PVC hladké DN 160/30 st.,SN8</t>
  </si>
  <si>
    <t>Koleno na potrubí KG PVC hladké DN 160/45 st.,SN8</t>
  </si>
  <si>
    <t>Koleno na potrubí KG PVC hladké DN 160/60 st.,SN8</t>
  </si>
  <si>
    <t>Přesuvka DN150</t>
  </si>
  <si>
    <t>Šachtové dno Wavin Tegra DN 600, průtočné 90 st. lomené DN200 PVC KG včetně poklopu Begu 600, B125 dle specifikace</t>
  </si>
  <si>
    <t>Zřízení příložného pažení a rozepření stěn rýh hl. do 2 m</t>
  </si>
  <si>
    <t>Odstranění příložného pažení a rozepření stěn rýh hl. do 2 m</t>
  </si>
  <si>
    <t>Osazení a odstranění pažícího boxu středního hl. výkopu do 3,5 m š do 2,5 m</t>
  </si>
  <si>
    <t>Příplatek k pažícímu boxu střednímu hl. výkopu do 3,5 m š do 2,5 m za první a ZKD den zapažení</t>
  </si>
  <si>
    <t>Svislé přemístění výkopku z horniny tř. 1 až 4 hl. výkopu do 2,5 m</t>
  </si>
  <si>
    <t>128,50*1,800     "   hmotnost zásypu ŠD</t>
  </si>
  <si>
    <t>Navrtávka kanal. potrubí DN 300, vývrt DN200</t>
  </si>
  <si>
    <t>Vytýčení stavby - neoceňovat</t>
  </si>
  <si>
    <t>Zaměření skutečného provedení vodovodu - neoceňovat</t>
  </si>
  <si>
    <t>Dokumentace skutečného provedení - neoceňovat</t>
  </si>
  <si>
    <t>Vytýčení stávajících inž.sítí a vedení - neoceňovat</t>
  </si>
  <si>
    <t>Celkové náklady za stavbu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</si>
</sst>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505050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7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10" xfId="0" applyNumberFormat="1" applyFont="1" applyBorder="1" applyAlignment="1"/>
    <xf numFmtId="166" fontId="21" fillId="0" borderId="10" xfId="0" applyNumberFormat="1" applyFont="1" applyBorder="1" applyAlignment="1"/>
    <xf numFmtId="166" fontId="21" fillId="0" borderId="11" xfId="0" applyNumberFormat="1" applyFont="1" applyBorder="1" applyAlignment="1"/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11" fillId="2" borderId="0" xfId="1" applyFont="1" applyFill="1" applyAlignment="1" applyProtection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18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28" fillId="0" borderId="23" xfId="0" applyFont="1" applyFill="1" applyBorder="1" applyAlignment="1" applyProtection="1">
      <alignment horizontal="left" vertical="center" wrapText="1"/>
      <protection locked="0"/>
    </xf>
    <xf numFmtId="0" fontId="24" fillId="0" borderId="23" xfId="0" applyFont="1" applyFill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29" fillId="0" borderId="1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4" fontId="18" fillId="4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5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N230"/>
  <sheetViews>
    <sheetView showGridLines="0" tabSelected="1" workbookViewId="0">
      <pane ySplit="1" topLeftCell="A2" activePane="bottomLeft" state="frozen"/>
      <selection pane="bottomLeft" activeCell="F6" sqref="F6:P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3"/>
      <c r="B1" s="8"/>
      <c r="C1" s="8"/>
      <c r="D1" s="9" t="s">
        <v>0</v>
      </c>
      <c r="E1" s="8"/>
      <c r="F1" s="10" t="s">
        <v>48</v>
      </c>
      <c r="G1" s="10"/>
      <c r="H1" s="127" t="s">
        <v>49</v>
      </c>
      <c r="I1" s="127"/>
      <c r="J1" s="127"/>
      <c r="K1" s="127"/>
      <c r="L1" s="10" t="s">
        <v>50</v>
      </c>
      <c r="M1" s="8"/>
      <c r="N1" s="8"/>
      <c r="O1" s="9" t="s">
        <v>51</v>
      </c>
      <c r="P1" s="8"/>
      <c r="Q1" s="8"/>
      <c r="R1" s="8"/>
      <c r="S1" s="10" t="s">
        <v>52</v>
      </c>
      <c r="T1" s="10"/>
      <c r="U1" s="53"/>
      <c r="V1" s="53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" customHeight="1" x14ac:dyDescent="0.3">
      <c r="C2" s="187" t="s">
        <v>4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128" t="s">
        <v>5</v>
      </c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T2" s="12" t="s">
        <v>47</v>
      </c>
    </row>
    <row r="3" spans="1:66" ht="6.9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53</v>
      </c>
    </row>
    <row r="4" spans="1:66" ht="36.9" customHeight="1" x14ac:dyDescent="0.3">
      <c r="B4" s="16"/>
      <c r="C4" s="161" t="s">
        <v>54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7"/>
      <c r="T4" s="18" t="s">
        <v>8</v>
      </c>
      <c r="AT4" s="12" t="s">
        <v>2</v>
      </c>
    </row>
    <row r="5" spans="1:66" ht="6.9" customHeight="1" x14ac:dyDescent="0.3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 x14ac:dyDescent="0.3">
      <c r="B6" s="16"/>
      <c r="C6" s="19"/>
      <c r="D6" s="22" t="s">
        <v>9</v>
      </c>
      <c r="E6" s="19"/>
      <c r="F6" s="163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9"/>
      <c r="R6" s="17"/>
    </row>
    <row r="7" spans="1:66" s="1" customFormat="1" ht="32.85" customHeight="1" x14ac:dyDescent="0.3">
      <c r="B7" s="23"/>
      <c r="C7" s="24"/>
      <c r="D7" s="21" t="s">
        <v>55</v>
      </c>
      <c r="E7" s="24"/>
      <c r="F7" s="189" t="s">
        <v>314</v>
      </c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24"/>
      <c r="R7" s="25"/>
    </row>
    <row r="8" spans="1:66" s="1" customFormat="1" ht="14.4" customHeight="1" x14ac:dyDescent="0.3">
      <c r="B8" s="23"/>
      <c r="C8" s="24"/>
      <c r="D8" s="22" t="s">
        <v>10</v>
      </c>
      <c r="E8" s="24"/>
      <c r="F8" s="20" t="s">
        <v>1</v>
      </c>
      <c r="G8" s="24"/>
      <c r="H8" s="24"/>
      <c r="I8" s="24"/>
      <c r="J8" s="24"/>
      <c r="K8" s="24"/>
      <c r="L8" s="24"/>
      <c r="M8" s="22" t="s">
        <v>11</v>
      </c>
      <c r="N8" s="24"/>
      <c r="O8" s="20" t="s">
        <v>1</v>
      </c>
      <c r="P8" s="24"/>
      <c r="Q8" s="24"/>
      <c r="R8" s="25"/>
    </row>
    <row r="9" spans="1:66" s="1" customFormat="1" ht="14.4" customHeight="1" x14ac:dyDescent="0.3">
      <c r="B9" s="23"/>
      <c r="C9" s="24"/>
      <c r="D9" s="22" t="s">
        <v>12</v>
      </c>
      <c r="E9" s="24"/>
      <c r="F9" s="20" t="s">
        <v>13</v>
      </c>
      <c r="G9" s="24"/>
      <c r="H9" s="24"/>
      <c r="I9" s="24"/>
      <c r="J9" s="24"/>
      <c r="K9" s="24"/>
      <c r="L9" s="24"/>
      <c r="M9" s="22" t="s">
        <v>14</v>
      </c>
      <c r="N9" s="24"/>
      <c r="O9" s="166" t="e">
        <f>#REF!</f>
        <v>#REF!</v>
      </c>
      <c r="P9" s="166"/>
      <c r="Q9" s="24"/>
      <c r="R9" s="25"/>
    </row>
    <row r="10" spans="1:66" s="1" customFormat="1" ht="10.95" customHeight="1" x14ac:dyDescent="0.3"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66" s="1" customFormat="1" ht="14.4" customHeight="1" x14ac:dyDescent="0.3">
      <c r="B11" s="23"/>
      <c r="C11" s="24"/>
      <c r="D11" s="22" t="s">
        <v>15</v>
      </c>
      <c r="E11" s="24"/>
      <c r="F11" s="24"/>
      <c r="G11" s="24"/>
      <c r="H11" s="24"/>
      <c r="I11" s="24"/>
      <c r="J11" s="24"/>
      <c r="K11" s="24"/>
      <c r="L11" s="24"/>
      <c r="M11" s="22" t="s">
        <v>16</v>
      </c>
      <c r="N11" s="24"/>
      <c r="O11" s="167" t="s">
        <v>1</v>
      </c>
      <c r="P11" s="167"/>
      <c r="Q11" s="24"/>
      <c r="R11" s="25"/>
    </row>
    <row r="12" spans="1:66" s="1" customFormat="1" ht="18" customHeight="1" x14ac:dyDescent="0.3">
      <c r="B12" s="23"/>
      <c r="C12" s="24"/>
      <c r="D12" s="24"/>
      <c r="E12" s="20" t="s">
        <v>17</v>
      </c>
      <c r="F12" s="24"/>
      <c r="G12" s="24"/>
      <c r="H12" s="24"/>
      <c r="I12" s="24"/>
      <c r="J12" s="24"/>
      <c r="K12" s="24"/>
      <c r="L12" s="24"/>
      <c r="M12" s="22" t="s">
        <v>18</v>
      </c>
      <c r="N12" s="24"/>
      <c r="O12" s="167" t="s">
        <v>1</v>
      </c>
      <c r="P12" s="167"/>
      <c r="Q12" s="24"/>
      <c r="R12" s="25"/>
    </row>
    <row r="13" spans="1:66" s="1" customFormat="1" ht="6.9" customHeight="1" x14ac:dyDescent="0.3"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66" s="1" customFormat="1" ht="14.4" customHeight="1" x14ac:dyDescent="0.3">
      <c r="B14" s="23"/>
      <c r="C14" s="24"/>
      <c r="D14" s="22" t="s">
        <v>19</v>
      </c>
      <c r="E14" s="24"/>
      <c r="F14" s="24"/>
      <c r="G14" s="24"/>
      <c r="H14" s="24"/>
      <c r="I14" s="24"/>
      <c r="J14" s="24"/>
      <c r="K14" s="24"/>
      <c r="L14" s="24"/>
      <c r="M14" s="22" t="s">
        <v>16</v>
      </c>
      <c r="N14" s="24"/>
      <c r="O14" s="167" t="e">
        <f>IF(#REF!="","",#REF!)</f>
        <v>#REF!</v>
      </c>
      <c r="P14" s="167"/>
      <c r="Q14" s="24"/>
      <c r="R14" s="25"/>
    </row>
    <row r="15" spans="1:66" s="1" customFormat="1" ht="18" customHeight="1" x14ac:dyDescent="0.3">
      <c r="B15" s="23"/>
      <c r="C15" s="24"/>
      <c r="D15" s="24"/>
      <c r="E15" s="20" t="e">
        <f>IF(#REF!="","",#REF!)</f>
        <v>#REF!</v>
      </c>
      <c r="F15" s="24"/>
      <c r="G15" s="24"/>
      <c r="H15" s="24"/>
      <c r="I15" s="24"/>
      <c r="J15" s="24"/>
      <c r="K15" s="24"/>
      <c r="L15" s="24"/>
      <c r="M15" s="22" t="s">
        <v>18</v>
      </c>
      <c r="N15" s="24"/>
      <c r="O15" s="167" t="e">
        <f>IF(#REF!="","",#REF!)</f>
        <v>#REF!</v>
      </c>
      <c r="P15" s="167"/>
      <c r="Q15" s="24"/>
      <c r="R15" s="25"/>
    </row>
    <row r="16" spans="1:66" s="1" customFormat="1" ht="6.9" customHeight="1" x14ac:dyDescent="0.3"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2:18" s="1" customFormat="1" ht="14.4" customHeight="1" x14ac:dyDescent="0.3">
      <c r="B17" s="23"/>
      <c r="C17" s="24"/>
      <c r="D17" s="22" t="s">
        <v>20</v>
      </c>
      <c r="E17" s="24"/>
      <c r="F17" s="24"/>
      <c r="G17" s="24"/>
      <c r="H17" s="24"/>
      <c r="I17" s="24"/>
      <c r="J17" s="24"/>
      <c r="K17" s="24"/>
      <c r="L17" s="24"/>
      <c r="M17" s="22" t="s">
        <v>16</v>
      </c>
      <c r="N17" s="24"/>
      <c r="O17" s="167" t="s">
        <v>1</v>
      </c>
      <c r="P17" s="167"/>
      <c r="Q17" s="24"/>
      <c r="R17" s="25"/>
    </row>
    <row r="18" spans="2:18" s="1" customFormat="1" ht="18" customHeight="1" x14ac:dyDescent="0.3">
      <c r="B18" s="23"/>
      <c r="C18" s="24"/>
      <c r="D18" s="24"/>
      <c r="E18" s="20" t="s">
        <v>21</v>
      </c>
      <c r="F18" s="24"/>
      <c r="G18" s="24"/>
      <c r="H18" s="24"/>
      <c r="I18" s="24"/>
      <c r="J18" s="24"/>
      <c r="K18" s="24"/>
      <c r="L18" s="24"/>
      <c r="M18" s="22" t="s">
        <v>18</v>
      </c>
      <c r="N18" s="24"/>
      <c r="O18" s="167" t="s">
        <v>1</v>
      </c>
      <c r="P18" s="167"/>
      <c r="Q18" s="24"/>
      <c r="R18" s="25"/>
    </row>
    <row r="19" spans="2:18" s="1" customFormat="1" ht="6.9" customHeight="1" x14ac:dyDescent="0.3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2:18" s="1" customFormat="1" ht="14.4" customHeight="1" x14ac:dyDescent="0.3">
      <c r="B20" s="23"/>
      <c r="C20" s="24"/>
      <c r="D20" s="22" t="s">
        <v>22</v>
      </c>
      <c r="E20" s="24"/>
      <c r="F20" s="24"/>
      <c r="G20" s="24"/>
      <c r="H20" s="24"/>
      <c r="I20" s="24"/>
      <c r="J20" s="24"/>
      <c r="K20" s="24"/>
      <c r="L20" s="24"/>
      <c r="M20" s="22" t="s">
        <v>16</v>
      </c>
      <c r="N20" s="24"/>
      <c r="O20" s="167" t="s">
        <v>1</v>
      </c>
      <c r="P20" s="167"/>
      <c r="Q20" s="24"/>
      <c r="R20" s="25"/>
    </row>
    <row r="21" spans="2:18" s="1" customFormat="1" ht="18" customHeight="1" x14ac:dyDescent="0.3">
      <c r="B21" s="23"/>
      <c r="C21" s="24"/>
      <c r="D21" s="24"/>
      <c r="E21" s="20"/>
      <c r="F21" s="24"/>
      <c r="G21" s="24"/>
      <c r="H21" s="24"/>
      <c r="I21" s="24"/>
      <c r="J21" s="24"/>
      <c r="K21" s="24"/>
      <c r="L21" s="24"/>
      <c r="M21" s="22" t="s">
        <v>18</v>
      </c>
      <c r="N21" s="24"/>
      <c r="O21" s="167" t="s">
        <v>1</v>
      </c>
      <c r="P21" s="167"/>
      <c r="Q21" s="24"/>
      <c r="R21" s="25"/>
    </row>
    <row r="22" spans="2:18" s="1" customFormat="1" ht="6.9" customHeight="1" x14ac:dyDescent="0.3"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2:18" s="1" customFormat="1" ht="14.4" customHeight="1" x14ac:dyDescent="0.3">
      <c r="B23" s="23"/>
      <c r="C23" s="24"/>
      <c r="D23" s="22" t="s">
        <v>23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2:18" s="1" customFormat="1" ht="22.5" customHeight="1" x14ac:dyDescent="0.3">
      <c r="B24" s="23"/>
      <c r="C24" s="24"/>
      <c r="D24" s="24"/>
      <c r="E24" s="183"/>
      <c r="F24" s="184"/>
      <c r="G24" s="184"/>
      <c r="H24" s="184"/>
      <c r="I24" s="184"/>
      <c r="J24" s="184"/>
      <c r="K24" s="184"/>
      <c r="L24" s="184"/>
      <c r="M24" s="24"/>
      <c r="N24" s="24"/>
      <c r="O24" s="24"/>
      <c r="P24" s="24"/>
      <c r="Q24" s="24"/>
      <c r="R24" s="25"/>
    </row>
    <row r="25" spans="2:18" s="1" customFormat="1" ht="6.9" customHeight="1" x14ac:dyDescent="0.3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2:18" s="1" customFormat="1" ht="6.9" customHeight="1" x14ac:dyDescent="0.3">
      <c r="B26" s="23"/>
      <c r="C26" s="2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4"/>
      <c r="R26" s="25"/>
    </row>
    <row r="27" spans="2:18" s="1" customFormat="1" ht="14.4" customHeight="1" x14ac:dyDescent="0.3">
      <c r="B27" s="23"/>
      <c r="C27" s="24"/>
      <c r="D27" s="54" t="s">
        <v>56</v>
      </c>
      <c r="E27" s="24"/>
      <c r="F27" s="24"/>
      <c r="G27" s="24"/>
      <c r="H27" s="24"/>
      <c r="I27" s="24"/>
      <c r="J27" s="24"/>
      <c r="K27" s="24"/>
      <c r="L27" s="24"/>
      <c r="M27" s="185">
        <f>M87</f>
        <v>0</v>
      </c>
      <c r="N27" s="185"/>
      <c r="O27" s="185"/>
      <c r="P27" s="185"/>
      <c r="Q27" s="24"/>
      <c r="R27" s="25"/>
    </row>
    <row r="28" spans="2:18" s="1" customFormat="1" ht="13.2" x14ac:dyDescent="0.3">
      <c r="B28" s="23"/>
      <c r="C28" s="24"/>
      <c r="D28" s="24"/>
      <c r="E28" s="22" t="s">
        <v>24</v>
      </c>
      <c r="F28" s="24"/>
      <c r="G28" s="24"/>
      <c r="H28" s="24"/>
      <c r="I28" s="24"/>
      <c r="J28" s="24"/>
      <c r="K28" s="24"/>
      <c r="L28" s="24"/>
      <c r="M28" s="186">
        <f>H87</f>
        <v>0</v>
      </c>
      <c r="N28" s="186"/>
      <c r="O28" s="186"/>
      <c r="P28" s="186"/>
      <c r="Q28" s="24"/>
      <c r="R28" s="25"/>
    </row>
    <row r="29" spans="2:18" s="1" customFormat="1" ht="13.2" x14ac:dyDescent="0.3">
      <c r="B29" s="23"/>
      <c r="C29" s="24"/>
      <c r="D29" s="24"/>
      <c r="E29" s="22" t="s">
        <v>25</v>
      </c>
      <c r="F29" s="24"/>
      <c r="G29" s="24"/>
      <c r="H29" s="24"/>
      <c r="I29" s="24"/>
      <c r="J29" s="24"/>
      <c r="K29" s="24"/>
      <c r="L29" s="24"/>
      <c r="M29" s="186">
        <f>K87</f>
        <v>0</v>
      </c>
      <c r="N29" s="186"/>
      <c r="O29" s="186"/>
      <c r="P29" s="186"/>
      <c r="Q29" s="24"/>
      <c r="R29" s="25"/>
    </row>
    <row r="30" spans="2:18" s="1" customFormat="1" ht="6.9" customHeight="1" x14ac:dyDescent="0.3"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</row>
    <row r="31" spans="2:18" s="1" customFormat="1" ht="25.35" customHeight="1" x14ac:dyDescent="0.3">
      <c r="B31" s="23"/>
      <c r="C31" s="24"/>
      <c r="D31" s="55" t="s">
        <v>26</v>
      </c>
      <c r="E31" s="24"/>
      <c r="F31" s="24"/>
      <c r="G31" s="24"/>
      <c r="H31" s="24"/>
      <c r="I31" s="24"/>
      <c r="J31" s="24"/>
      <c r="K31" s="24"/>
      <c r="L31" s="24"/>
      <c r="M31" s="182">
        <f>M27</f>
        <v>0</v>
      </c>
      <c r="N31" s="162"/>
      <c r="O31" s="162"/>
      <c r="P31" s="162"/>
      <c r="Q31" s="24"/>
      <c r="R31" s="25"/>
    </row>
    <row r="32" spans="2:18" s="1" customFormat="1" ht="6.9" customHeight="1" x14ac:dyDescent="0.3">
      <c r="B32" s="23"/>
      <c r="C32" s="24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24"/>
      <c r="R32" s="25"/>
    </row>
    <row r="33" spans="2:18" s="1" customFormat="1" ht="14.4" customHeight="1" x14ac:dyDescent="0.3">
      <c r="B33" s="23"/>
      <c r="C33" s="24"/>
      <c r="D33" s="26" t="s">
        <v>27</v>
      </c>
      <c r="E33" s="26" t="s">
        <v>28</v>
      </c>
      <c r="F33" s="27">
        <v>0.21</v>
      </c>
      <c r="G33" s="56" t="s">
        <v>29</v>
      </c>
      <c r="H33" s="178">
        <f>M31</f>
        <v>0</v>
      </c>
      <c r="I33" s="162"/>
      <c r="J33" s="162"/>
      <c r="K33" s="24"/>
      <c r="L33" s="24"/>
      <c r="M33" s="178">
        <f>H33*0.21</f>
        <v>0</v>
      </c>
      <c r="N33" s="162"/>
      <c r="O33" s="162"/>
      <c r="P33" s="162"/>
      <c r="Q33" s="24"/>
      <c r="R33" s="25"/>
    </row>
    <row r="34" spans="2:18" s="1" customFormat="1" ht="14.4" customHeight="1" x14ac:dyDescent="0.3">
      <c r="B34" s="23"/>
      <c r="C34" s="24"/>
      <c r="D34" s="24"/>
      <c r="E34" s="26" t="s">
        <v>30</v>
      </c>
      <c r="F34" s="27">
        <v>0.15</v>
      </c>
      <c r="G34" s="56" t="s">
        <v>29</v>
      </c>
      <c r="H34" s="178"/>
      <c r="I34" s="162"/>
      <c r="J34" s="162"/>
      <c r="K34" s="24"/>
      <c r="L34" s="24"/>
      <c r="M34" s="178"/>
      <c r="N34" s="162"/>
      <c r="O34" s="162"/>
      <c r="P34" s="162"/>
      <c r="Q34" s="24"/>
      <c r="R34" s="25"/>
    </row>
    <row r="35" spans="2:18" s="1" customFormat="1" ht="14.4" hidden="1" customHeight="1" x14ac:dyDescent="0.3">
      <c r="B35" s="23"/>
      <c r="C35" s="24"/>
      <c r="D35" s="24"/>
      <c r="E35" s="26" t="s">
        <v>31</v>
      </c>
      <c r="F35" s="27">
        <v>0.21</v>
      </c>
      <c r="G35" s="56" t="s">
        <v>29</v>
      </c>
      <c r="H35" s="178" t="e">
        <f>ROUND((SUM(#REF!)+SUM(BG115:BG229)), 2)</f>
        <v>#REF!</v>
      </c>
      <c r="I35" s="162"/>
      <c r="J35" s="162"/>
      <c r="K35" s="24"/>
      <c r="L35" s="24"/>
      <c r="M35" s="178">
        <v>0</v>
      </c>
      <c r="N35" s="162"/>
      <c r="O35" s="162"/>
      <c r="P35" s="162"/>
      <c r="Q35" s="24"/>
      <c r="R35" s="25"/>
    </row>
    <row r="36" spans="2:18" s="1" customFormat="1" ht="14.4" hidden="1" customHeight="1" x14ac:dyDescent="0.3">
      <c r="B36" s="23"/>
      <c r="C36" s="24"/>
      <c r="D36" s="24"/>
      <c r="E36" s="26" t="s">
        <v>32</v>
      </c>
      <c r="F36" s="27">
        <v>0.15</v>
      </c>
      <c r="G36" s="56" t="s">
        <v>29</v>
      </c>
      <c r="H36" s="178" t="e">
        <f>ROUND((SUM(#REF!)+SUM(BH115:BH229)), 2)</f>
        <v>#REF!</v>
      </c>
      <c r="I36" s="162"/>
      <c r="J36" s="162"/>
      <c r="K36" s="24"/>
      <c r="L36" s="24"/>
      <c r="M36" s="178">
        <v>0</v>
      </c>
      <c r="N36" s="162"/>
      <c r="O36" s="162"/>
      <c r="P36" s="162"/>
      <c r="Q36" s="24"/>
      <c r="R36" s="25"/>
    </row>
    <row r="37" spans="2:18" s="1" customFormat="1" ht="14.4" hidden="1" customHeight="1" x14ac:dyDescent="0.3">
      <c r="B37" s="23"/>
      <c r="C37" s="24"/>
      <c r="D37" s="24"/>
      <c r="E37" s="26" t="s">
        <v>33</v>
      </c>
      <c r="F37" s="27">
        <v>0</v>
      </c>
      <c r="G37" s="56" t="s">
        <v>29</v>
      </c>
      <c r="H37" s="178" t="e">
        <f>ROUND((SUM(#REF!)+SUM(BI115:BI229)), 2)</f>
        <v>#REF!</v>
      </c>
      <c r="I37" s="162"/>
      <c r="J37" s="162"/>
      <c r="K37" s="24"/>
      <c r="L37" s="24"/>
      <c r="M37" s="178">
        <v>0</v>
      </c>
      <c r="N37" s="162"/>
      <c r="O37" s="162"/>
      <c r="P37" s="162"/>
      <c r="Q37" s="24"/>
      <c r="R37" s="25"/>
    </row>
    <row r="38" spans="2:18" s="1" customFormat="1" ht="6.9" customHeight="1" x14ac:dyDescent="0.3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</row>
    <row r="39" spans="2:18" s="1" customFormat="1" ht="25.35" customHeight="1" x14ac:dyDescent="0.3">
      <c r="B39" s="23"/>
      <c r="C39" s="52"/>
      <c r="D39" s="58" t="s">
        <v>34</v>
      </c>
      <c r="E39" s="45"/>
      <c r="F39" s="45"/>
      <c r="G39" s="59" t="s">
        <v>35</v>
      </c>
      <c r="H39" s="60" t="s">
        <v>36</v>
      </c>
      <c r="I39" s="45"/>
      <c r="J39" s="45"/>
      <c r="K39" s="45"/>
      <c r="L39" s="179">
        <f>SUM(M31:M37)</f>
        <v>0</v>
      </c>
      <c r="M39" s="179"/>
      <c r="N39" s="179"/>
      <c r="O39" s="179"/>
      <c r="P39" s="180"/>
      <c r="Q39" s="52"/>
      <c r="R39" s="25"/>
    </row>
    <row r="40" spans="2:18" s="1" customFormat="1" ht="14.4" customHeight="1" x14ac:dyDescent="0.3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</row>
    <row r="41" spans="2:18" s="1" customFormat="1" ht="14.4" customHeight="1" x14ac:dyDescent="0.3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</row>
    <row r="42" spans="2:18" x14ac:dyDescent="0.3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7"/>
    </row>
    <row r="43" spans="2:18" x14ac:dyDescent="0.3">
      <c r="B43" s="16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7"/>
    </row>
    <row r="44" spans="2:18" x14ac:dyDescent="0.3">
      <c r="B44" s="16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7"/>
    </row>
    <row r="45" spans="2:18" x14ac:dyDescent="0.3">
      <c r="B45" s="1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7"/>
    </row>
    <row r="46" spans="2:18" x14ac:dyDescent="0.3">
      <c r="B46" s="16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7"/>
    </row>
    <row r="47" spans="2:18" x14ac:dyDescent="0.3">
      <c r="B47" s="16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7"/>
    </row>
    <row r="48" spans="2:18" x14ac:dyDescent="0.3">
      <c r="B48" s="16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7"/>
    </row>
    <row r="49" spans="2:18" s="1" customFormat="1" ht="14.4" x14ac:dyDescent="0.3">
      <c r="B49" s="23"/>
      <c r="C49" s="24"/>
      <c r="D49" s="29" t="s">
        <v>37</v>
      </c>
      <c r="E49" s="30"/>
      <c r="F49" s="30"/>
      <c r="G49" s="30"/>
      <c r="H49" s="31"/>
      <c r="I49" s="24"/>
      <c r="J49" s="29" t="s">
        <v>38</v>
      </c>
      <c r="K49" s="30"/>
      <c r="L49" s="30"/>
      <c r="M49" s="30"/>
      <c r="N49" s="30"/>
      <c r="O49" s="30"/>
      <c r="P49" s="31"/>
      <c r="Q49" s="24"/>
      <c r="R49" s="25"/>
    </row>
    <row r="50" spans="2:18" x14ac:dyDescent="0.3">
      <c r="B50" s="16"/>
      <c r="C50" s="19"/>
      <c r="D50" s="32"/>
      <c r="E50" s="19"/>
      <c r="F50" s="19"/>
      <c r="G50" s="19"/>
      <c r="H50" s="33"/>
      <c r="I50" s="19"/>
      <c r="J50" s="32"/>
      <c r="K50" s="19"/>
      <c r="L50" s="19"/>
      <c r="M50" s="19"/>
      <c r="N50" s="19"/>
      <c r="O50" s="19"/>
      <c r="P50" s="33"/>
      <c r="Q50" s="19"/>
      <c r="R50" s="17"/>
    </row>
    <row r="51" spans="2:18" x14ac:dyDescent="0.3">
      <c r="B51" s="16"/>
      <c r="C51" s="19"/>
      <c r="D51" s="32"/>
      <c r="E51" s="19"/>
      <c r="F51" s="19"/>
      <c r="G51" s="19"/>
      <c r="H51" s="33"/>
      <c r="I51" s="19"/>
      <c r="J51" s="32"/>
      <c r="K51" s="19"/>
      <c r="L51" s="19"/>
      <c r="M51" s="19"/>
      <c r="N51" s="19"/>
      <c r="O51" s="19"/>
      <c r="P51" s="33"/>
      <c r="Q51" s="19"/>
      <c r="R51" s="17"/>
    </row>
    <row r="52" spans="2:18" x14ac:dyDescent="0.3">
      <c r="B52" s="16"/>
      <c r="C52" s="19"/>
      <c r="D52" s="32"/>
      <c r="E52" s="19"/>
      <c r="F52" s="19"/>
      <c r="G52" s="19"/>
      <c r="H52" s="33"/>
      <c r="I52" s="19"/>
      <c r="J52" s="32"/>
      <c r="K52" s="19"/>
      <c r="L52" s="19"/>
      <c r="M52" s="19"/>
      <c r="N52" s="19"/>
      <c r="O52" s="19"/>
      <c r="P52" s="33"/>
      <c r="Q52" s="19"/>
      <c r="R52" s="17"/>
    </row>
    <row r="53" spans="2:18" x14ac:dyDescent="0.3">
      <c r="B53" s="16"/>
      <c r="C53" s="19"/>
      <c r="D53" s="32"/>
      <c r="E53" s="19"/>
      <c r="F53" s="19"/>
      <c r="G53" s="19"/>
      <c r="H53" s="33"/>
      <c r="I53" s="19"/>
      <c r="J53" s="32"/>
      <c r="K53" s="19"/>
      <c r="L53" s="19"/>
      <c r="M53" s="19"/>
      <c r="N53" s="19"/>
      <c r="O53" s="19"/>
      <c r="P53" s="33"/>
      <c r="Q53" s="19"/>
      <c r="R53" s="17"/>
    </row>
    <row r="54" spans="2:18" x14ac:dyDescent="0.3">
      <c r="B54" s="16"/>
      <c r="C54" s="19"/>
      <c r="D54" s="32"/>
      <c r="E54" s="19"/>
      <c r="F54" s="19"/>
      <c r="G54" s="19"/>
      <c r="H54" s="33"/>
      <c r="I54" s="19"/>
      <c r="J54" s="32"/>
      <c r="K54" s="19"/>
      <c r="L54" s="19"/>
      <c r="M54" s="19"/>
      <c r="N54" s="19"/>
      <c r="O54" s="19"/>
      <c r="P54" s="33"/>
      <c r="Q54" s="19"/>
      <c r="R54" s="17"/>
    </row>
    <row r="55" spans="2:18" x14ac:dyDescent="0.3">
      <c r="B55" s="16"/>
      <c r="C55" s="19"/>
      <c r="D55" s="32"/>
      <c r="E55" s="19"/>
      <c r="F55" s="19"/>
      <c r="G55" s="19"/>
      <c r="H55" s="33"/>
      <c r="I55" s="19"/>
      <c r="J55" s="32"/>
      <c r="K55" s="19"/>
      <c r="L55" s="19"/>
      <c r="M55" s="19"/>
      <c r="N55" s="19"/>
      <c r="O55" s="19"/>
      <c r="P55" s="33"/>
      <c r="Q55" s="19"/>
      <c r="R55" s="17"/>
    </row>
    <row r="56" spans="2:18" x14ac:dyDescent="0.3">
      <c r="B56" s="16"/>
      <c r="C56" s="19"/>
      <c r="D56" s="32"/>
      <c r="E56" s="19"/>
      <c r="F56" s="19"/>
      <c r="G56" s="19"/>
      <c r="H56" s="33"/>
      <c r="I56" s="19"/>
      <c r="J56" s="32"/>
      <c r="K56" s="19"/>
      <c r="L56" s="19"/>
      <c r="M56" s="19"/>
      <c r="N56" s="19"/>
      <c r="O56" s="19"/>
      <c r="P56" s="33"/>
      <c r="Q56" s="19"/>
      <c r="R56" s="17"/>
    </row>
    <row r="57" spans="2:18" x14ac:dyDescent="0.3">
      <c r="B57" s="16"/>
      <c r="C57" s="19"/>
      <c r="D57" s="32"/>
      <c r="E57" s="19"/>
      <c r="F57" s="19"/>
      <c r="G57" s="19"/>
      <c r="H57" s="33"/>
      <c r="I57" s="19"/>
      <c r="J57" s="32"/>
      <c r="K57" s="19"/>
      <c r="L57" s="19"/>
      <c r="M57" s="19"/>
      <c r="N57" s="19"/>
      <c r="O57" s="19"/>
      <c r="P57" s="33"/>
      <c r="Q57" s="19"/>
      <c r="R57" s="17"/>
    </row>
    <row r="58" spans="2:18" s="1" customFormat="1" ht="14.4" x14ac:dyDescent="0.3">
      <c r="B58" s="23"/>
      <c r="C58" s="24"/>
      <c r="D58" s="34" t="s">
        <v>39</v>
      </c>
      <c r="E58" s="35"/>
      <c r="F58" s="35"/>
      <c r="G58" s="36" t="s">
        <v>40</v>
      </c>
      <c r="H58" s="37"/>
      <c r="I58" s="24"/>
      <c r="J58" s="34" t="s">
        <v>39</v>
      </c>
      <c r="K58" s="35"/>
      <c r="L58" s="35"/>
      <c r="M58" s="35"/>
      <c r="N58" s="36" t="s">
        <v>40</v>
      </c>
      <c r="O58" s="35"/>
      <c r="P58" s="37"/>
      <c r="Q58" s="24"/>
      <c r="R58" s="25"/>
    </row>
    <row r="59" spans="2:18" x14ac:dyDescent="0.3">
      <c r="B59" s="16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7"/>
    </row>
    <row r="60" spans="2:18" s="1" customFormat="1" ht="14.4" x14ac:dyDescent="0.3">
      <c r="B60" s="23"/>
      <c r="C60" s="24"/>
      <c r="D60" s="29" t="s">
        <v>41</v>
      </c>
      <c r="E60" s="30"/>
      <c r="F60" s="30"/>
      <c r="G60" s="30"/>
      <c r="H60" s="31"/>
      <c r="I60" s="24"/>
      <c r="J60" s="29" t="s">
        <v>42</v>
      </c>
      <c r="K60" s="30"/>
      <c r="L60" s="30"/>
      <c r="M60" s="30"/>
      <c r="N60" s="30"/>
      <c r="O60" s="30"/>
      <c r="P60" s="31"/>
      <c r="Q60" s="24"/>
      <c r="R60" s="25"/>
    </row>
    <row r="61" spans="2:18" x14ac:dyDescent="0.3">
      <c r="B61" s="16"/>
      <c r="C61" s="19"/>
      <c r="D61" s="32"/>
      <c r="E61" s="19"/>
      <c r="F61" s="19"/>
      <c r="G61" s="19"/>
      <c r="H61" s="33"/>
      <c r="I61" s="19"/>
      <c r="J61" s="32"/>
      <c r="K61" s="19"/>
      <c r="L61" s="19"/>
      <c r="M61" s="19"/>
      <c r="N61" s="19"/>
      <c r="O61" s="19"/>
      <c r="P61" s="33"/>
      <c r="Q61" s="19"/>
      <c r="R61" s="17"/>
    </row>
    <row r="62" spans="2:18" x14ac:dyDescent="0.3">
      <c r="B62" s="16"/>
      <c r="C62" s="19"/>
      <c r="D62" s="32"/>
      <c r="E62" s="19"/>
      <c r="F62" s="19"/>
      <c r="G62" s="19"/>
      <c r="H62" s="33"/>
      <c r="I62" s="19"/>
      <c r="J62" s="32"/>
      <c r="K62" s="19"/>
      <c r="L62" s="19"/>
      <c r="M62" s="19"/>
      <c r="N62" s="19"/>
      <c r="O62" s="19"/>
      <c r="P62" s="33"/>
      <c r="Q62" s="19"/>
      <c r="R62" s="17"/>
    </row>
    <row r="63" spans="2:18" x14ac:dyDescent="0.3">
      <c r="B63" s="16"/>
      <c r="C63" s="19"/>
      <c r="D63" s="32"/>
      <c r="E63" s="19"/>
      <c r="F63" s="19"/>
      <c r="G63" s="19"/>
      <c r="H63" s="33"/>
      <c r="I63" s="19"/>
      <c r="J63" s="32"/>
      <c r="K63" s="19"/>
      <c r="L63" s="19"/>
      <c r="M63" s="19"/>
      <c r="N63" s="19"/>
      <c r="O63" s="19"/>
      <c r="P63" s="33"/>
      <c r="Q63" s="19"/>
      <c r="R63" s="17"/>
    </row>
    <row r="64" spans="2:18" x14ac:dyDescent="0.3">
      <c r="B64" s="16"/>
      <c r="C64" s="19"/>
      <c r="D64" s="32"/>
      <c r="E64" s="19"/>
      <c r="F64" s="19"/>
      <c r="G64" s="19"/>
      <c r="H64" s="33"/>
      <c r="I64" s="19"/>
      <c r="J64" s="32"/>
      <c r="K64" s="19"/>
      <c r="L64" s="19"/>
      <c r="M64" s="19"/>
      <c r="N64" s="19"/>
      <c r="O64" s="19"/>
      <c r="P64" s="33"/>
      <c r="Q64" s="19"/>
      <c r="R64" s="17"/>
    </row>
    <row r="65" spans="2:18" x14ac:dyDescent="0.3">
      <c r="B65" s="16"/>
      <c r="C65" s="19"/>
      <c r="D65" s="32"/>
      <c r="E65" s="19"/>
      <c r="F65" s="19"/>
      <c r="G65" s="19"/>
      <c r="H65" s="33"/>
      <c r="I65" s="19"/>
      <c r="J65" s="32"/>
      <c r="K65" s="19"/>
      <c r="L65" s="19"/>
      <c r="M65" s="19"/>
      <c r="N65" s="19"/>
      <c r="O65" s="19"/>
      <c r="P65" s="33"/>
      <c r="Q65" s="19"/>
      <c r="R65" s="17"/>
    </row>
    <row r="66" spans="2:18" x14ac:dyDescent="0.3">
      <c r="B66" s="16"/>
      <c r="C66" s="19"/>
      <c r="D66" s="32"/>
      <c r="E66" s="19"/>
      <c r="F66" s="19"/>
      <c r="G66" s="19"/>
      <c r="H66" s="33"/>
      <c r="I66" s="19"/>
      <c r="J66" s="32"/>
      <c r="K66" s="19"/>
      <c r="L66" s="19"/>
      <c r="M66" s="19"/>
      <c r="N66" s="19"/>
      <c r="O66" s="19"/>
      <c r="P66" s="33"/>
      <c r="Q66" s="19"/>
      <c r="R66" s="17"/>
    </row>
    <row r="67" spans="2:18" x14ac:dyDescent="0.3">
      <c r="B67" s="16"/>
      <c r="C67" s="19"/>
      <c r="D67" s="32"/>
      <c r="E67" s="19"/>
      <c r="F67" s="19"/>
      <c r="G67" s="19"/>
      <c r="H67" s="33"/>
      <c r="I67" s="19"/>
      <c r="J67" s="32"/>
      <c r="K67" s="19"/>
      <c r="L67" s="19"/>
      <c r="M67" s="19"/>
      <c r="N67" s="19"/>
      <c r="O67" s="19"/>
      <c r="P67" s="33"/>
      <c r="Q67" s="19"/>
      <c r="R67" s="17"/>
    </row>
    <row r="68" spans="2:18" x14ac:dyDescent="0.3">
      <c r="B68" s="16"/>
      <c r="C68" s="19"/>
      <c r="D68" s="32"/>
      <c r="E68" s="19"/>
      <c r="F68" s="19"/>
      <c r="G68" s="19"/>
      <c r="H68" s="33"/>
      <c r="I68" s="19"/>
      <c r="J68" s="32"/>
      <c r="K68" s="19"/>
      <c r="L68" s="19"/>
      <c r="M68" s="19"/>
      <c r="N68" s="19"/>
      <c r="O68" s="19"/>
      <c r="P68" s="33"/>
      <c r="Q68" s="19"/>
      <c r="R68" s="17"/>
    </row>
    <row r="69" spans="2:18" s="1" customFormat="1" ht="14.4" x14ac:dyDescent="0.3">
      <c r="B69" s="23"/>
      <c r="C69" s="24"/>
      <c r="D69" s="34" t="s">
        <v>39</v>
      </c>
      <c r="E69" s="35"/>
      <c r="F69" s="35"/>
      <c r="G69" s="36" t="s">
        <v>40</v>
      </c>
      <c r="H69" s="37"/>
      <c r="I69" s="24"/>
      <c r="J69" s="34" t="s">
        <v>39</v>
      </c>
      <c r="K69" s="35"/>
      <c r="L69" s="35"/>
      <c r="M69" s="35"/>
      <c r="N69" s="36" t="s">
        <v>40</v>
      </c>
      <c r="O69" s="35"/>
      <c r="P69" s="37"/>
      <c r="Q69" s="24"/>
      <c r="R69" s="25"/>
    </row>
    <row r="70" spans="2:18" s="1" customFormat="1" ht="14.4" customHeight="1" x14ac:dyDescent="0.3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40"/>
    </row>
    <row r="74" spans="2:18" s="1" customFormat="1" ht="6.9" customHeight="1" x14ac:dyDescent="0.3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3"/>
    </row>
    <row r="75" spans="2:18" s="1" customFormat="1" ht="36.9" customHeight="1" x14ac:dyDescent="0.3">
      <c r="B75" s="23"/>
      <c r="C75" s="161" t="s">
        <v>57</v>
      </c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25"/>
    </row>
    <row r="76" spans="2:18" s="1" customFormat="1" ht="6.9" customHeight="1" x14ac:dyDescent="0.3"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5"/>
    </row>
    <row r="77" spans="2:18" s="1" customFormat="1" ht="30" customHeight="1" x14ac:dyDescent="0.3">
      <c r="B77" s="23"/>
      <c r="C77" s="22" t="s">
        <v>9</v>
      </c>
      <c r="D77" s="24"/>
      <c r="E77" s="24"/>
      <c r="F77" s="163">
        <f>F6</f>
        <v>0</v>
      </c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24"/>
      <c r="R77" s="25"/>
    </row>
    <row r="78" spans="2:18" s="1" customFormat="1" ht="36.9" customHeight="1" x14ac:dyDescent="0.3">
      <c r="B78" s="23"/>
      <c r="C78" s="44" t="s">
        <v>55</v>
      </c>
      <c r="D78" s="24"/>
      <c r="E78" s="24"/>
      <c r="F78" s="165" t="str">
        <f>F7</f>
        <v>SO 02 - Zpevněné plochy - odvodnění</v>
      </c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24"/>
      <c r="R78" s="25"/>
    </row>
    <row r="79" spans="2:18" s="1" customFormat="1" ht="6.9" customHeight="1" x14ac:dyDescent="0.3"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5"/>
    </row>
    <row r="80" spans="2:18" s="1" customFormat="1" ht="18" customHeight="1" x14ac:dyDescent="0.3">
      <c r="B80" s="23"/>
      <c r="C80" s="22" t="s">
        <v>12</v>
      </c>
      <c r="D80" s="24"/>
      <c r="E80" s="24"/>
      <c r="F80" s="20" t="str">
        <f>F9</f>
        <v>Ostrava Hrabůvka</v>
      </c>
      <c r="G80" s="24"/>
      <c r="H80" s="24"/>
      <c r="I80" s="24"/>
      <c r="J80" s="24"/>
      <c r="K80" s="22" t="s">
        <v>14</v>
      </c>
      <c r="L80" s="24"/>
      <c r="M80" s="166" t="e">
        <f>IF(O9="","",O9)</f>
        <v>#REF!</v>
      </c>
      <c r="N80" s="166"/>
      <c r="O80" s="166"/>
      <c r="P80" s="166"/>
      <c r="Q80" s="24"/>
      <c r="R80" s="25"/>
    </row>
    <row r="81" spans="2:47" s="1" customFormat="1" ht="6.9" customHeight="1" x14ac:dyDescent="0.3"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5"/>
    </row>
    <row r="82" spans="2:47" s="1" customFormat="1" ht="13.2" x14ac:dyDescent="0.3">
      <c r="B82" s="23"/>
      <c r="C82" s="22" t="s">
        <v>15</v>
      </c>
      <c r="D82" s="24"/>
      <c r="E82" s="24"/>
      <c r="F82" s="20" t="str">
        <f>E12</f>
        <v>SMO MO Ostrava Jih, Ostrava Hrabůvka</v>
      </c>
      <c r="G82" s="24"/>
      <c r="H82" s="24"/>
      <c r="I82" s="24"/>
      <c r="J82" s="24"/>
      <c r="K82" s="22" t="s">
        <v>20</v>
      </c>
      <c r="L82" s="24"/>
      <c r="M82" s="167" t="str">
        <f>E18</f>
        <v>Ing. Petr Bělák</v>
      </c>
      <c r="N82" s="167"/>
      <c r="O82" s="167"/>
      <c r="P82" s="167"/>
      <c r="Q82" s="167"/>
      <c r="R82" s="25"/>
    </row>
    <row r="83" spans="2:47" s="1" customFormat="1" ht="14.4" customHeight="1" x14ac:dyDescent="0.3">
      <c r="B83" s="23"/>
      <c r="C83" s="22" t="s">
        <v>19</v>
      </c>
      <c r="D83" s="24"/>
      <c r="E83" s="24"/>
      <c r="F83" s="20" t="e">
        <f>IF(E15="","",E15)</f>
        <v>#REF!</v>
      </c>
      <c r="G83" s="24"/>
      <c r="H83" s="24"/>
      <c r="I83" s="24"/>
      <c r="J83" s="24"/>
      <c r="K83" s="22" t="s">
        <v>22</v>
      </c>
      <c r="L83" s="24"/>
      <c r="M83" s="167">
        <f>E21</f>
        <v>0</v>
      </c>
      <c r="N83" s="167"/>
      <c r="O83" s="167"/>
      <c r="P83" s="167"/>
      <c r="Q83" s="167"/>
      <c r="R83" s="25"/>
    </row>
    <row r="84" spans="2:47" s="1" customFormat="1" ht="10.35" customHeight="1" x14ac:dyDescent="0.3"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5"/>
    </row>
    <row r="85" spans="2:47" s="1" customFormat="1" ht="29.25" customHeight="1" x14ac:dyDescent="0.3">
      <c r="B85" s="23"/>
      <c r="C85" s="172" t="s">
        <v>58</v>
      </c>
      <c r="D85" s="173"/>
      <c r="E85" s="173"/>
      <c r="F85" s="173"/>
      <c r="G85" s="173"/>
      <c r="H85" s="172" t="s">
        <v>59</v>
      </c>
      <c r="I85" s="174"/>
      <c r="J85" s="174"/>
      <c r="K85" s="172" t="s">
        <v>60</v>
      </c>
      <c r="L85" s="173"/>
      <c r="M85" s="172" t="s">
        <v>61</v>
      </c>
      <c r="N85" s="173"/>
      <c r="O85" s="173"/>
      <c r="P85" s="173"/>
      <c r="Q85" s="173"/>
      <c r="R85" s="25"/>
    </row>
    <row r="86" spans="2:47" s="1" customFormat="1" ht="10.35" customHeight="1" x14ac:dyDescent="0.3"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5"/>
    </row>
    <row r="87" spans="2:47" s="1" customFormat="1" ht="29.25" customHeight="1" x14ac:dyDescent="0.3">
      <c r="B87" s="23"/>
      <c r="C87" s="61" t="s">
        <v>56</v>
      </c>
      <c r="D87" s="24"/>
      <c r="E87" s="24"/>
      <c r="F87" s="24"/>
      <c r="G87" s="24"/>
      <c r="H87" s="175">
        <f>W115</f>
        <v>0</v>
      </c>
      <c r="I87" s="162"/>
      <c r="J87" s="162"/>
      <c r="K87" s="175">
        <f>X115</f>
        <v>0</v>
      </c>
      <c r="L87" s="162"/>
      <c r="M87" s="175">
        <f>M115</f>
        <v>0</v>
      </c>
      <c r="N87" s="176"/>
      <c r="O87" s="176"/>
      <c r="P87" s="176"/>
      <c r="Q87" s="176"/>
      <c r="R87" s="25"/>
      <c r="AU87" s="12" t="s">
        <v>62</v>
      </c>
    </row>
    <row r="88" spans="2:47" s="2" customFormat="1" ht="24.9" customHeight="1" x14ac:dyDescent="0.3">
      <c r="B88" s="62"/>
      <c r="C88" s="63"/>
      <c r="D88" s="64" t="s">
        <v>63</v>
      </c>
      <c r="E88" s="63"/>
      <c r="F88" s="63"/>
      <c r="G88" s="63"/>
      <c r="H88" s="135">
        <f>W116</f>
        <v>0</v>
      </c>
      <c r="I88" s="177"/>
      <c r="J88" s="177"/>
      <c r="K88" s="135">
        <f>X116</f>
        <v>0</v>
      </c>
      <c r="L88" s="177"/>
      <c r="M88" s="135">
        <f>M116</f>
        <v>0</v>
      </c>
      <c r="N88" s="177"/>
      <c r="O88" s="177"/>
      <c r="P88" s="177"/>
      <c r="Q88" s="177"/>
      <c r="R88" s="65"/>
    </row>
    <row r="89" spans="2:47" s="3" customFormat="1" ht="19.95" customHeight="1" x14ac:dyDescent="0.3">
      <c r="B89" s="66"/>
      <c r="C89" s="67"/>
      <c r="D89" s="68" t="s">
        <v>64</v>
      </c>
      <c r="E89" s="67"/>
      <c r="F89" s="67"/>
      <c r="G89" s="67"/>
      <c r="H89" s="170">
        <f>W117</f>
        <v>0</v>
      </c>
      <c r="I89" s="171"/>
      <c r="J89" s="171"/>
      <c r="K89" s="170">
        <f>X117</f>
        <v>0</v>
      </c>
      <c r="L89" s="171"/>
      <c r="M89" s="170">
        <f>M117</f>
        <v>0</v>
      </c>
      <c r="N89" s="171"/>
      <c r="O89" s="171"/>
      <c r="P89" s="171"/>
      <c r="Q89" s="171"/>
      <c r="R89" s="69"/>
    </row>
    <row r="90" spans="2:47" s="3" customFormat="1" ht="14.85" customHeight="1" x14ac:dyDescent="0.3">
      <c r="B90" s="66"/>
      <c r="C90" s="67"/>
      <c r="D90" s="68" t="s">
        <v>65</v>
      </c>
      <c r="E90" s="67"/>
      <c r="F90" s="67"/>
      <c r="G90" s="67"/>
      <c r="H90" s="170">
        <f>W122</f>
        <v>0</v>
      </c>
      <c r="I90" s="171"/>
      <c r="J90" s="171"/>
      <c r="K90" s="170">
        <f>X122</f>
        <v>0</v>
      </c>
      <c r="L90" s="171"/>
      <c r="M90" s="170">
        <f>M122</f>
        <v>0</v>
      </c>
      <c r="N90" s="171"/>
      <c r="O90" s="171"/>
      <c r="P90" s="171"/>
      <c r="Q90" s="171"/>
      <c r="R90" s="69"/>
    </row>
    <row r="91" spans="2:47" s="3" customFormat="1" ht="14.85" customHeight="1" x14ac:dyDescent="0.3">
      <c r="B91" s="66"/>
      <c r="C91" s="67"/>
      <c r="D91" s="68" t="s">
        <v>66</v>
      </c>
      <c r="E91" s="67"/>
      <c r="F91" s="67"/>
      <c r="G91" s="67"/>
      <c r="H91" s="170">
        <f>W137</f>
        <v>0</v>
      </c>
      <c r="I91" s="171"/>
      <c r="J91" s="171"/>
      <c r="K91" s="170">
        <f>X137</f>
        <v>0</v>
      </c>
      <c r="L91" s="171"/>
      <c r="M91" s="170">
        <f>M137</f>
        <v>0</v>
      </c>
      <c r="N91" s="171"/>
      <c r="O91" s="171"/>
      <c r="P91" s="171"/>
      <c r="Q91" s="171"/>
      <c r="R91" s="69"/>
    </row>
    <row r="92" spans="2:47" s="3" customFormat="1" ht="14.85" customHeight="1" x14ac:dyDescent="0.3">
      <c r="B92" s="66"/>
      <c r="C92" s="67"/>
      <c r="D92" s="68" t="s">
        <v>67</v>
      </c>
      <c r="E92" s="67"/>
      <c r="F92" s="67"/>
      <c r="G92" s="67"/>
      <c r="H92" s="170">
        <f>W146</f>
        <v>0</v>
      </c>
      <c r="I92" s="171"/>
      <c r="J92" s="171"/>
      <c r="K92" s="170">
        <f>X146</f>
        <v>0</v>
      </c>
      <c r="L92" s="171"/>
      <c r="M92" s="170">
        <f>M146</f>
        <v>0</v>
      </c>
      <c r="N92" s="171"/>
      <c r="O92" s="171"/>
      <c r="P92" s="171"/>
      <c r="Q92" s="171"/>
      <c r="R92" s="69"/>
    </row>
    <row r="93" spans="2:47" s="3" customFormat="1" ht="14.85" customHeight="1" x14ac:dyDescent="0.3">
      <c r="B93" s="66"/>
      <c r="C93" s="67"/>
      <c r="D93" s="68" t="s">
        <v>68</v>
      </c>
      <c r="E93" s="67"/>
      <c r="F93" s="67"/>
      <c r="G93" s="67"/>
      <c r="H93" s="170">
        <f>W155</f>
        <v>0</v>
      </c>
      <c r="I93" s="171"/>
      <c r="J93" s="171"/>
      <c r="K93" s="170">
        <f>X155</f>
        <v>0</v>
      </c>
      <c r="L93" s="171"/>
      <c r="M93" s="170">
        <f>M155</f>
        <v>0</v>
      </c>
      <c r="N93" s="171"/>
      <c r="O93" s="171"/>
      <c r="P93" s="171"/>
      <c r="Q93" s="171"/>
      <c r="R93" s="69"/>
    </row>
    <row r="94" spans="2:47" s="3" customFormat="1" ht="19.95" customHeight="1" x14ac:dyDescent="0.3">
      <c r="B94" s="66"/>
      <c r="C94" s="67"/>
      <c r="D94" s="68" t="s">
        <v>69</v>
      </c>
      <c r="E94" s="67"/>
      <c r="F94" s="67"/>
      <c r="G94" s="67"/>
      <c r="H94" s="170">
        <f>W200</f>
        <v>0</v>
      </c>
      <c r="I94" s="171"/>
      <c r="J94" s="171"/>
      <c r="K94" s="170">
        <f>X200</f>
        <v>0</v>
      </c>
      <c r="L94" s="171"/>
      <c r="M94" s="170">
        <f>M200</f>
        <v>0</v>
      </c>
      <c r="N94" s="171"/>
      <c r="O94" s="171"/>
      <c r="P94" s="171"/>
      <c r="Q94" s="171"/>
      <c r="R94" s="69"/>
    </row>
    <row r="95" spans="2:47" s="3" customFormat="1" ht="14.85" customHeight="1" x14ac:dyDescent="0.3">
      <c r="B95" s="66"/>
      <c r="C95" s="67"/>
      <c r="D95" s="68" t="s">
        <v>70</v>
      </c>
      <c r="E95" s="67"/>
      <c r="F95" s="67"/>
      <c r="G95" s="67"/>
      <c r="H95" s="170">
        <f>W201</f>
        <v>0</v>
      </c>
      <c r="I95" s="171"/>
      <c r="J95" s="171"/>
      <c r="K95" s="170">
        <f>X201</f>
        <v>0</v>
      </c>
      <c r="L95" s="171"/>
      <c r="M95" s="170">
        <f>M201</f>
        <v>0</v>
      </c>
      <c r="N95" s="171"/>
      <c r="O95" s="171"/>
      <c r="P95" s="171"/>
      <c r="Q95" s="171"/>
      <c r="R95" s="69"/>
    </row>
    <row r="96" spans="2:47" s="3" customFormat="1" ht="19.95" customHeight="1" x14ac:dyDescent="0.3">
      <c r="B96" s="66"/>
      <c r="C96" s="67"/>
      <c r="D96" s="68" t="s">
        <v>71</v>
      </c>
      <c r="E96" s="67"/>
      <c r="F96" s="67"/>
      <c r="G96" s="67"/>
      <c r="H96" s="170">
        <f>W228</f>
        <v>0</v>
      </c>
      <c r="I96" s="171"/>
      <c r="J96" s="171"/>
      <c r="K96" s="170">
        <f>X228</f>
        <v>0</v>
      </c>
      <c r="L96" s="171"/>
      <c r="M96" s="170">
        <f>M228</f>
        <v>0</v>
      </c>
      <c r="N96" s="171"/>
      <c r="O96" s="171"/>
      <c r="P96" s="171"/>
      <c r="Q96" s="171"/>
      <c r="R96" s="69"/>
    </row>
    <row r="97" spans="2:18" s="1" customFormat="1" ht="21.75" customHeight="1" x14ac:dyDescent="0.3">
      <c r="B97" s="23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5"/>
    </row>
    <row r="98" spans="2:18" s="1" customFormat="1" ht="29.25" customHeight="1" x14ac:dyDescent="0.3">
      <c r="B98" s="23"/>
      <c r="C98" s="51" t="s">
        <v>333</v>
      </c>
      <c r="D98" s="52"/>
      <c r="E98" s="52"/>
      <c r="F98" s="52"/>
      <c r="G98" s="52"/>
      <c r="H98" s="52"/>
      <c r="I98" s="52"/>
      <c r="J98" s="52"/>
      <c r="K98" s="52"/>
      <c r="L98" s="160">
        <f>M87</f>
        <v>0</v>
      </c>
      <c r="M98" s="160"/>
      <c r="N98" s="160"/>
      <c r="O98" s="160"/>
      <c r="P98" s="160"/>
      <c r="Q98" s="160"/>
      <c r="R98" s="25"/>
    </row>
    <row r="99" spans="2:18" s="1" customFormat="1" ht="6.9" customHeight="1" x14ac:dyDescent="0.3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</row>
    <row r="103" spans="2:18" s="1" customFormat="1" ht="6.9" customHeight="1" x14ac:dyDescent="0.3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3"/>
    </row>
    <row r="104" spans="2:18" s="1" customFormat="1" ht="36.9" customHeight="1" x14ac:dyDescent="0.3">
      <c r="B104" s="23"/>
      <c r="C104" s="161" t="s">
        <v>72</v>
      </c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25"/>
    </row>
    <row r="105" spans="2:18" s="1" customFormat="1" ht="6.9" customHeight="1" x14ac:dyDescent="0.3"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5"/>
    </row>
    <row r="106" spans="2:18" s="1" customFormat="1" ht="30" customHeight="1" x14ac:dyDescent="0.3">
      <c r="B106" s="23"/>
      <c r="C106" s="22" t="s">
        <v>9</v>
      </c>
      <c r="D106" s="24"/>
      <c r="E106" s="24"/>
      <c r="F106" s="163">
        <f>F6</f>
        <v>0</v>
      </c>
      <c r="G106" s="164"/>
      <c r="H106" s="164"/>
      <c r="I106" s="164"/>
      <c r="J106" s="164"/>
      <c r="K106" s="164"/>
      <c r="L106" s="164"/>
      <c r="M106" s="164"/>
      <c r="N106" s="164"/>
      <c r="O106" s="164"/>
      <c r="P106" s="164"/>
      <c r="Q106" s="24"/>
      <c r="R106" s="25"/>
    </row>
    <row r="107" spans="2:18" s="1" customFormat="1" ht="36.9" customHeight="1" x14ac:dyDescent="0.3">
      <c r="B107" s="23"/>
      <c r="C107" s="44" t="s">
        <v>55</v>
      </c>
      <c r="D107" s="24"/>
      <c r="E107" s="24"/>
      <c r="F107" s="165" t="str">
        <f>F7</f>
        <v>SO 02 - Zpevněné plochy - odvodnění</v>
      </c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24"/>
      <c r="R107" s="25"/>
    </row>
    <row r="108" spans="2:18" s="1" customFormat="1" ht="6.9" customHeight="1" x14ac:dyDescent="0.3"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5"/>
    </row>
    <row r="109" spans="2:18" s="1" customFormat="1" ht="18" customHeight="1" x14ac:dyDescent="0.3">
      <c r="B109" s="23"/>
      <c r="C109" s="22" t="s">
        <v>12</v>
      </c>
      <c r="D109" s="24"/>
      <c r="E109" s="24"/>
      <c r="F109" s="20" t="str">
        <f>F9</f>
        <v>Ostrava Hrabůvka</v>
      </c>
      <c r="G109" s="24"/>
      <c r="H109" s="24"/>
      <c r="I109" s="24"/>
      <c r="J109" s="24"/>
      <c r="K109" s="22" t="s">
        <v>14</v>
      </c>
      <c r="L109" s="24"/>
      <c r="M109" s="166" t="e">
        <f>IF(O9="","",O9)</f>
        <v>#REF!</v>
      </c>
      <c r="N109" s="166"/>
      <c r="O109" s="166"/>
      <c r="P109" s="166"/>
      <c r="Q109" s="24"/>
      <c r="R109" s="25"/>
    </row>
    <row r="110" spans="2:18" s="1" customFormat="1" ht="6.9" customHeight="1" x14ac:dyDescent="0.3"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5"/>
    </row>
    <row r="111" spans="2:18" s="1" customFormat="1" ht="13.2" x14ac:dyDescent="0.3">
      <c r="B111" s="23"/>
      <c r="C111" s="22" t="s">
        <v>15</v>
      </c>
      <c r="D111" s="24"/>
      <c r="E111" s="24"/>
      <c r="F111" s="20" t="str">
        <f>E12</f>
        <v>SMO MO Ostrava Jih, Ostrava Hrabůvka</v>
      </c>
      <c r="G111" s="24"/>
      <c r="H111" s="24"/>
      <c r="I111" s="24"/>
      <c r="J111" s="24"/>
      <c r="K111" s="22" t="s">
        <v>20</v>
      </c>
      <c r="L111" s="24"/>
      <c r="M111" s="167" t="str">
        <f>E18</f>
        <v>Ing. Petr Bělák</v>
      </c>
      <c r="N111" s="167"/>
      <c r="O111" s="167"/>
      <c r="P111" s="167"/>
      <c r="Q111" s="167"/>
      <c r="R111" s="25"/>
    </row>
    <row r="112" spans="2:18" s="1" customFormat="1" ht="14.4" customHeight="1" x14ac:dyDescent="0.3">
      <c r="B112" s="23"/>
      <c r="C112" s="22" t="s">
        <v>19</v>
      </c>
      <c r="D112" s="24"/>
      <c r="E112" s="24"/>
      <c r="F112" s="20" t="e">
        <f>IF(E15="","",E15)</f>
        <v>#REF!</v>
      </c>
      <c r="G112" s="24"/>
      <c r="H112" s="24"/>
      <c r="I112" s="24"/>
      <c r="J112" s="24"/>
      <c r="K112" s="22" t="s">
        <v>22</v>
      </c>
      <c r="L112" s="24"/>
      <c r="M112" s="167">
        <f>E21</f>
        <v>0</v>
      </c>
      <c r="N112" s="167"/>
      <c r="O112" s="167"/>
      <c r="P112" s="167"/>
      <c r="Q112" s="167"/>
      <c r="R112" s="25"/>
    </row>
    <row r="113" spans="2:65" s="1" customFormat="1" ht="10.35" customHeight="1" x14ac:dyDescent="0.3"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5"/>
    </row>
    <row r="114" spans="2:65" s="4" customFormat="1" ht="29.25" customHeight="1" x14ac:dyDescent="0.3">
      <c r="B114" s="72"/>
      <c r="C114" s="73" t="s">
        <v>73</v>
      </c>
      <c r="D114" s="74" t="s">
        <v>74</v>
      </c>
      <c r="E114" s="74" t="s">
        <v>43</v>
      </c>
      <c r="F114" s="168" t="s">
        <v>75</v>
      </c>
      <c r="G114" s="168"/>
      <c r="H114" s="168"/>
      <c r="I114" s="168"/>
      <c r="J114" s="74" t="s">
        <v>76</v>
      </c>
      <c r="K114" s="74" t="s">
        <v>77</v>
      </c>
      <c r="L114" s="74" t="s">
        <v>78</v>
      </c>
      <c r="M114" s="168" t="s">
        <v>79</v>
      </c>
      <c r="N114" s="168"/>
      <c r="O114" s="168"/>
      <c r="P114" s="168" t="s">
        <v>61</v>
      </c>
      <c r="Q114" s="169"/>
      <c r="R114" s="75"/>
      <c r="T114" s="46" t="s">
        <v>80</v>
      </c>
      <c r="U114" s="47" t="s">
        <v>27</v>
      </c>
      <c r="V114" s="47" t="s">
        <v>81</v>
      </c>
      <c r="W114" s="47" t="s">
        <v>82</v>
      </c>
      <c r="X114" s="47" t="s">
        <v>83</v>
      </c>
      <c r="Y114" s="47" t="s">
        <v>84</v>
      </c>
      <c r="Z114" s="47" t="s">
        <v>85</v>
      </c>
      <c r="AA114" s="47" t="s">
        <v>86</v>
      </c>
      <c r="AB114" s="47" t="s">
        <v>87</v>
      </c>
      <c r="AC114" s="47" t="s">
        <v>88</v>
      </c>
      <c r="AD114" s="48" t="s">
        <v>89</v>
      </c>
    </row>
    <row r="115" spans="2:65" s="1" customFormat="1" ht="29.25" customHeight="1" x14ac:dyDescent="0.35">
      <c r="B115" s="23"/>
      <c r="C115" s="50" t="s">
        <v>56</v>
      </c>
      <c r="D115" s="24"/>
      <c r="E115" s="24"/>
      <c r="F115" s="24"/>
      <c r="G115" s="24"/>
      <c r="H115" s="24"/>
      <c r="I115" s="24"/>
      <c r="J115" s="24"/>
      <c r="K115" s="24"/>
      <c r="L115" s="24"/>
      <c r="M115" s="132">
        <f>BK115</f>
        <v>0</v>
      </c>
      <c r="N115" s="133"/>
      <c r="O115" s="133"/>
      <c r="P115" s="133"/>
      <c r="Q115" s="133"/>
      <c r="R115" s="25"/>
      <c r="T115" s="49"/>
      <c r="U115" s="30"/>
      <c r="V115" s="30"/>
      <c r="W115" s="76">
        <f>W116</f>
        <v>0</v>
      </c>
      <c r="X115" s="76">
        <f>X116</f>
        <v>0</v>
      </c>
      <c r="Y115" s="30"/>
      <c r="Z115" s="77">
        <f>Z116</f>
        <v>634.14355400000011</v>
      </c>
      <c r="AA115" s="30"/>
      <c r="AB115" s="77">
        <f>AB116</f>
        <v>1.2076100000000001</v>
      </c>
      <c r="AC115" s="30"/>
      <c r="AD115" s="78">
        <f>AD116</f>
        <v>0</v>
      </c>
      <c r="AT115" s="12" t="s">
        <v>44</v>
      </c>
      <c r="AU115" s="12" t="s">
        <v>62</v>
      </c>
      <c r="BK115" s="79">
        <f>BK116</f>
        <v>0</v>
      </c>
    </row>
    <row r="116" spans="2:65" s="5" customFormat="1" ht="37.35" customHeight="1" x14ac:dyDescent="0.35">
      <c r="B116" s="80"/>
      <c r="C116" s="81"/>
      <c r="D116" s="82" t="s">
        <v>63</v>
      </c>
      <c r="E116" s="82"/>
      <c r="F116" s="82"/>
      <c r="G116" s="82"/>
      <c r="H116" s="82"/>
      <c r="I116" s="82"/>
      <c r="J116" s="82"/>
      <c r="K116" s="82"/>
      <c r="L116" s="82"/>
      <c r="M116" s="134">
        <f>BK116</f>
        <v>0</v>
      </c>
      <c r="N116" s="135"/>
      <c r="O116" s="135"/>
      <c r="P116" s="135"/>
      <c r="Q116" s="135"/>
      <c r="R116" s="83"/>
      <c r="T116" s="84"/>
      <c r="U116" s="81"/>
      <c r="V116" s="81"/>
      <c r="W116" s="85">
        <f>W117+W200+W228</f>
        <v>0</v>
      </c>
      <c r="X116" s="85">
        <f>X117+X200+X228</f>
        <v>0</v>
      </c>
      <c r="Y116" s="81"/>
      <c r="Z116" s="86">
        <f>Z117+Z200+Z228</f>
        <v>634.14355400000011</v>
      </c>
      <c r="AA116" s="81"/>
      <c r="AB116" s="86">
        <f>AB117+AB200+AB228</f>
        <v>1.2076100000000001</v>
      </c>
      <c r="AC116" s="81"/>
      <c r="AD116" s="87">
        <f>AD117+AD200+AD228</f>
        <v>0</v>
      </c>
      <c r="AR116" s="88" t="s">
        <v>46</v>
      </c>
      <c r="AT116" s="89" t="s">
        <v>44</v>
      </c>
      <c r="AU116" s="89" t="s">
        <v>45</v>
      </c>
      <c r="AY116" s="88" t="s">
        <v>90</v>
      </c>
      <c r="BK116" s="90">
        <f>BK117+BK200+BK228</f>
        <v>0</v>
      </c>
    </row>
    <row r="117" spans="2:65" s="5" customFormat="1" ht="19.95" customHeight="1" x14ac:dyDescent="0.35">
      <c r="B117" s="80"/>
      <c r="C117" s="81"/>
      <c r="D117" s="91" t="s">
        <v>64</v>
      </c>
      <c r="E117" s="91"/>
      <c r="F117" s="91"/>
      <c r="G117" s="91"/>
      <c r="H117" s="91"/>
      <c r="I117" s="91"/>
      <c r="J117" s="91"/>
      <c r="K117" s="91"/>
      <c r="L117" s="91"/>
      <c r="M117" s="136">
        <f>BK117</f>
        <v>0</v>
      </c>
      <c r="N117" s="137"/>
      <c r="O117" s="137"/>
      <c r="P117" s="137"/>
      <c r="Q117" s="137"/>
      <c r="R117" s="83"/>
      <c r="T117" s="84"/>
      <c r="U117" s="81"/>
      <c r="V117" s="81"/>
      <c r="W117" s="85">
        <f>W118+SUM(W119:W122)+W137+W146+W155</f>
        <v>0</v>
      </c>
      <c r="X117" s="85">
        <f>X118+SUM(X119:X122)+X137+X146+X155</f>
        <v>0</v>
      </c>
      <c r="Y117" s="81"/>
      <c r="Z117" s="86">
        <f>Z118+SUM(Z119:Z122)+Z137+Z146+Z155</f>
        <v>494.11355400000002</v>
      </c>
      <c r="AA117" s="81"/>
      <c r="AB117" s="86">
        <f>AB118+SUM(AB119:AB122)+AB137+AB146+AB155</f>
        <v>0.23520000000000002</v>
      </c>
      <c r="AC117" s="81"/>
      <c r="AD117" s="87">
        <f>AD118+SUM(AD119:AD122)+AD137+AD146+AD155</f>
        <v>0</v>
      </c>
      <c r="AR117" s="88" t="s">
        <v>46</v>
      </c>
      <c r="AT117" s="89" t="s">
        <v>44</v>
      </c>
      <c r="AU117" s="89" t="s">
        <v>46</v>
      </c>
      <c r="AY117" s="88" t="s">
        <v>90</v>
      </c>
      <c r="BK117" s="90">
        <f>BK118+SUM(BK119:BK122)+BK137+BK146+BK155</f>
        <v>0</v>
      </c>
    </row>
    <row r="118" spans="2:65" s="1" customFormat="1" ht="22.5" customHeight="1" x14ac:dyDescent="0.3">
      <c r="B118" s="70"/>
      <c r="C118" s="92" t="s">
        <v>46</v>
      </c>
      <c r="D118" s="92" t="s">
        <v>91</v>
      </c>
      <c r="E118" s="93" t="s">
        <v>92</v>
      </c>
      <c r="F118" s="130" t="s">
        <v>329</v>
      </c>
      <c r="G118" s="130"/>
      <c r="H118" s="130"/>
      <c r="I118" s="130"/>
      <c r="J118" s="94" t="s">
        <v>93</v>
      </c>
      <c r="K118" s="95">
        <v>1</v>
      </c>
      <c r="L118" s="96">
        <v>0</v>
      </c>
      <c r="M118" s="131">
        <v>0</v>
      </c>
      <c r="N118" s="131"/>
      <c r="O118" s="131"/>
      <c r="P118" s="131">
        <v>0</v>
      </c>
      <c r="Q118" s="131"/>
      <c r="R118" s="71"/>
      <c r="T118" s="97" t="s">
        <v>1</v>
      </c>
      <c r="U118" s="28" t="s">
        <v>28</v>
      </c>
      <c r="V118" s="57">
        <f>L118+M118</f>
        <v>0</v>
      </c>
      <c r="W118" s="57">
        <f>ROUND(L118*K118,2)</f>
        <v>0</v>
      </c>
      <c r="X118" s="57">
        <f>ROUND(M118*K118,2)</f>
        <v>0</v>
      </c>
      <c r="Y118" s="98">
        <v>0</v>
      </c>
      <c r="Z118" s="98">
        <f>Y118*K118</f>
        <v>0</v>
      </c>
      <c r="AA118" s="98">
        <v>0</v>
      </c>
      <c r="AB118" s="98">
        <f>AA118*K118</f>
        <v>0</v>
      </c>
      <c r="AC118" s="98">
        <v>0</v>
      </c>
      <c r="AD118" s="99">
        <f>AC118*K118</f>
        <v>0</v>
      </c>
      <c r="AR118" s="12" t="s">
        <v>94</v>
      </c>
      <c r="AT118" s="12" t="s">
        <v>91</v>
      </c>
      <c r="AU118" s="12" t="s">
        <v>53</v>
      </c>
      <c r="AY118" s="12" t="s">
        <v>90</v>
      </c>
      <c r="BE118" s="100">
        <f>IF(U118="základní",P118,0)</f>
        <v>0</v>
      </c>
      <c r="BF118" s="100">
        <f>IF(U118="snížená",P118,0)</f>
        <v>0</v>
      </c>
      <c r="BG118" s="100">
        <f>IF(U118="zákl. přenesená",P118,0)</f>
        <v>0</v>
      </c>
      <c r="BH118" s="100">
        <f>IF(U118="sníž. přenesená",P118,0)</f>
        <v>0</v>
      </c>
      <c r="BI118" s="100">
        <f>IF(U118="nulová",P118,0)</f>
        <v>0</v>
      </c>
      <c r="BJ118" s="12" t="s">
        <v>46</v>
      </c>
      <c r="BK118" s="100">
        <f>ROUND(V118*K118,2)</f>
        <v>0</v>
      </c>
      <c r="BL118" s="12" t="s">
        <v>94</v>
      </c>
      <c r="BM118" s="12" t="s">
        <v>95</v>
      </c>
    </row>
    <row r="119" spans="2:65" s="1" customFormat="1" ht="22.5" customHeight="1" x14ac:dyDescent="0.3">
      <c r="B119" s="70"/>
      <c r="C119" s="92" t="s">
        <v>53</v>
      </c>
      <c r="D119" s="92" t="s">
        <v>91</v>
      </c>
      <c r="E119" s="93" t="s">
        <v>96</v>
      </c>
      <c r="F119" s="130" t="s">
        <v>330</v>
      </c>
      <c r="G119" s="130"/>
      <c r="H119" s="130"/>
      <c r="I119" s="130"/>
      <c r="J119" s="94" t="s">
        <v>93</v>
      </c>
      <c r="K119" s="95">
        <v>1</v>
      </c>
      <c r="L119" s="96">
        <v>0</v>
      </c>
      <c r="M119" s="131">
        <v>0</v>
      </c>
      <c r="N119" s="131"/>
      <c r="O119" s="131"/>
      <c r="P119" s="131">
        <v>0</v>
      </c>
      <c r="Q119" s="131"/>
      <c r="R119" s="71"/>
      <c r="T119" s="97" t="s">
        <v>1</v>
      </c>
      <c r="U119" s="28" t="s">
        <v>28</v>
      </c>
      <c r="V119" s="57">
        <f>L119+M119</f>
        <v>0</v>
      </c>
      <c r="W119" s="57">
        <f>ROUND(L119*K119,2)</f>
        <v>0</v>
      </c>
      <c r="X119" s="57">
        <f>ROUND(M119*K119,2)</f>
        <v>0</v>
      </c>
      <c r="Y119" s="98">
        <v>0</v>
      </c>
      <c r="Z119" s="98">
        <f>Y119*K119</f>
        <v>0</v>
      </c>
      <c r="AA119" s="98">
        <v>0</v>
      </c>
      <c r="AB119" s="98">
        <f>AA119*K119</f>
        <v>0</v>
      </c>
      <c r="AC119" s="98">
        <v>0</v>
      </c>
      <c r="AD119" s="99">
        <f>AC119*K119</f>
        <v>0</v>
      </c>
      <c r="AR119" s="12" t="s">
        <v>94</v>
      </c>
      <c r="AT119" s="12" t="s">
        <v>91</v>
      </c>
      <c r="AU119" s="12" t="s">
        <v>53</v>
      </c>
      <c r="AY119" s="12" t="s">
        <v>90</v>
      </c>
      <c r="BE119" s="100">
        <f>IF(U119="základní",P119,0)</f>
        <v>0</v>
      </c>
      <c r="BF119" s="100">
        <f>IF(U119="snížená",P119,0)</f>
        <v>0</v>
      </c>
      <c r="BG119" s="100">
        <f>IF(U119="zákl. přenesená",P119,0)</f>
        <v>0</v>
      </c>
      <c r="BH119" s="100">
        <f>IF(U119="sníž. přenesená",P119,0)</f>
        <v>0</v>
      </c>
      <c r="BI119" s="100">
        <f>IF(U119="nulová",P119,0)</f>
        <v>0</v>
      </c>
      <c r="BJ119" s="12" t="s">
        <v>46</v>
      </c>
      <c r="BK119" s="100">
        <f>ROUND(V119*K119,2)</f>
        <v>0</v>
      </c>
      <c r="BL119" s="12" t="s">
        <v>94</v>
      </c>
      <c r="BM119" s="12" t="s">
        <v>97</v>
      </c>
    </row>
    <row r="120" spans="2:65" s="1" customFormat="1" ht="22.5" customHeight="1" x14ac:dyDescent="0.3">
      <c r="B120" s="70"/>
      <c r="C120" s="92" t="s">
        <v>98</v>
      </c>
      <c r="D120" s="92" t="s">
        <v>91</v>
      </c>
      <c r="E120" s="93" t="s">
        <v>99</v>
      </c>
      <c r="F120" s="130" t="s">
        <v>331</v>
      </c>
      <c r="G120" s="130"/>
      <c r="H120" s="130"/>
      <c r="I120" s="130"/>
      <c r="J120" s="94" t="s">
        <v>93</v>
      </c>
      <c r="K120" s="95">
        <v>1</v>
      </c>
      <c r="L120" s="96">
        <v>0</v>
      </c>
      <c r="M120" s="131">
        <v>0</v>
      </c>
      <c r="N120" s="131"/>
      <c r="O120" s="131"/>
      <c r="P120" s="131">
        <v>0</v>
      </c>
      <c r="Q120" s="131"/>
      <c r="R120" s="71"/>
      <c r="T120" s="97" t="s">
        <v>1</v>
      </c>
      <c r="U120" s="28" t="s">
        <v>28</v>
      </c>
      <c r="V120" s="57">
        <f>L120+M120</f>
        <v>0</v>
      </c>
      <c r="W120" s="57">
        <f>ROUND(L120*K120,2)</f>
        <v>0</v>
      </c>
      <c r="X120" s="57">
        <f>ROUND(M120*K120,2)</f>
        <v>0</v>
      </c>
      <c r="Y120" s="98">
        <v>0</v>
      </c>
      <c r="Z120" s="98">
        <f>Y120*K120</f>
        <v>0</v>
      </c>
      <c r="AA120" s="98">
        <v>0</v>
      </c>
      <c r="AB120" s="98">
        <f>AA120*K120</f>
        <v>0</v>
      </c>
      <c r="AC120" s="98">
        <v>0</v>
      </c>
      <c r="AD120" s="99">
        <f>AC120*K120</f>
        <v>0</v>
      </c>
      <c r="AR120" s="12" t="s">
        <v>94</v>
      </c>
      <c r="AT120" s="12" t="s">
        <v>91</v>
      </c>
      <c r="AU120" s="12" t="s">
        <v>53</v>
      </c>
      <c r="AY120" s="12" t="s">
        <v>90</v>
      </c>
      <c r="BE120" s="100">
        <f>IF(U120="základní",P120,0)</f>
        <v>0</v>
      </c>
      <c r="BF120" s="100">
        <f>IF(U120="snížená",P120,0)</f>
        <v>0</v>
      </c>
      <c r="BG120" s="100">
        <f>IF(U120="zákl. přenesená",P120,0)</f>
        <v>0</v>
      </c>
      <c r="BH120" s="100">
        <f>IF(U120="sníž. přenesená",P120,0)</f>
        <v>0</v>
      </c>
      <c r="BI120" s="100">
        <f>IF(U120="nulová",P120,0)</f>
        <v>0</v>
      </c>
      <c r="BJ120" s="12" t="s">
        <v>46</v>
      </c>
      <c r="BK120" s="100">
        <f>ROUND(V120*K120,2)</f>
        <v>0</v>
      </c>
      <c r="BL120" s="12" t="s">
        <v>94</v>
      </c>
      <c r="BM120" s="12" t="s">
        <v>100</v>
      </c>
    </row>
    <row r="121" spans="2:65" s="1" customFormat="1" ht="22.5" customHeight="1" x14ac:dyDescent="0.3">
      <c r="B121" s="70"/>
      <c r="C121" s="92" t="s">
        <v>94</v>
      </c>
      <c r="D121" s="92" t="s">
        <v>91</v>
      </c>
      <c r="E121" s="93" t="s">
        <v>101</v>
      </c>
      <c r="F121" s="130" t="s">
        <v>332</v>
      </c>
      <c r="G121" s="130"/>
      <c r="H121" s="130"/>
      <c r="I121" s="130"/>
      <c r="J121" s="94" t="s">
        <v>93</v>
      </c>
      <c r="K121" s="95">
        <v>1</v>
      </c>
      <c r="L121" s="96">
        <v>0</v>
      </c>
      <c r="M121" s="131">
        <v>0</v>
      </c>
      <c r="N121" s="131"/>
      <c r="O121" s="131"/>
      <c r="P121" s="131">
        <v>0</v>
      </c>
      <c r="Q121" s="131"/>
      <c r="R121" s="71"/>
      <c r="T121" s="97" t="s">
        <v>1</v>
      </c>
      <c r="U121" s="28" t="s">
        <v>28</v>
      </c>
      <c r="V121" s="57">
        <f>L121+M121</f>
        <v>0</v>
      </c>
      <c r="W121" s="57">
        <f>ROUND(L121*K121,2)</f>
        <v>0</v>
      </c>
      <c r="X121" s="57">
        <f>ROUND(M121*K121,2)</f>
        <v>0</v>
      </c>
      <c r="Y121" s="98">
        <v>0</v>
      </c>
      <c r="Z121" s="98">
        <f>Y121*K121</f>
        <v>0</v>
      </c>
      <c r="AA121" s="98">
        <v>0</v>
      </c>
      <c r="AB121" s="98">
        <f>AA121*K121</f>
        <v>0</v>
      </c>
      <c r="AC121" s="98">
        <v>0</v>
      </c>
      <c r="AD121" s="99">
        <f>AC121*K121</f>
        <v>0</v>
      </c>
      <c r="AR121" s="12" t="s">
        <v>94</v>
      </c>
      <c r="AT121" s="12" t="s">
        <v>91</v>
      </c>
      <c r="AU121" s="12" t="s">
        <v>53</v>
      </c>
      <c r="AY121" s="12" t="s">
        <v>90</v>
      </c>
      <c r="BE121" s="100">
        <f>IF(U121="základní",P121,0)</f>
        <v>0</v>
      </c>
      <c r="BF121" s="100">
        <f>IF(U121="snížená",P121,0)</f>
        <v>0</v>
      </c>
      <c r="BG121" s="100">
        <f>IF(U121="zákl. přenesená",P121,0)</f>
        <v>0</v>
      </c>
      <c r="BH121" s="100">
        <f>IF(U121="sníž. přenesená",P121,0)</f>
        <v>0</v>
      </c>
      <c r="BI121" s="100">
        <f>IF(U121="nulová",P121,0)</f>
        <v>0</v>
      </c>
      <c r="BJ121" s="12" t="s">
        <v>46</v>
      </c>
      <c r="BK121" s="100">
        <f>ROUND(V121*K121,2)</f>
        <v>0</v>
      </c>
      <c r="BL121" s="12" t="s">
        <v>94</v>
      </c>
      <c r="BM121" s="12" t="s">
        <v>102</v>
      </c>
    </row>
    <row r="122" spans="2:65" s="5" customFormat="1" ht="22.35" customHeight="1" x14ac:dyDescent="0.35">
      <c r="B122" s="80"/>
      <c r="C122" s="81"/>
      <c r="D122" s="91" t="s">
        <v>65</v>
      </c>
      <c r="E122" s="91"/>
      <c r="F122" s="126"/>
      <c r="G122" s="126"/>
      <c r="H122" s="126"/>
      <c r="I122" s="126"/>
      <c r="J122" s="91"/>
      <c r="K122" s="91"/>
      <c r="L122" s="91"/>
      <c r="M122" s="138">
        <f>BK122</f>
        <v>0</v>
      </c>
      <c r="N122" s="139"/>
      <c r="O122" s="139"/>
      <c r="P122" s="139"/>
      <c r="Q122" s="139"/>
      <c r="R122" s="83"/>
      <c r="T122" s="84"/>
      <c r="U122" s="81"/>
      <c r="V122" s="81"/>
      <c r="W122" s="85">
        <f>SUM(W123:W136)</f>
        <v>0</v>
      </c>
      <c r="X122" s="85">
        <f>SUM(X123:X136)</f>
        <v>0</v>
      </c>
      <c r="Y122" s="81"/>
      <c r="Z122" s="86">
        <f>SUM(Z123:Z136)</f>
        <v>218.23399999999998</v>
      </c>
      <c r="AA122" s="81"/>
      <c r="AB122" s="86">
        <f>SUM(AB123:AB136)</f>
        <v>0</v>
      </c>
      <c r="AC122" s="81"/>
      <c r="AD122" s="87">
        <f>SUM(AD123:AD136)</f>
        <v>0</v>
      </c>
      <c r="AR122" s="88" t="s">
        <v>46</v>
      </c>
      <c r="AT122" s="89" t="s">
        <v>44</v>
      </c>
      <c r="AU122" s="89" t="s">
        <v>53</v>
      </c>
      <c r="AY122" s="88" t="s">
        <v>90</v>
      </c>
      <c r="BK122" s="90">
        <f>SUM(BK123:BK136)</f>
        <v>0</v>
      </c>
    </row>
    <row r="123" spans="2:65" s="1" customFormat="1" ht="31.5" customHeight="1" x14ac:dyDescent="0.3">
      <c r="B123" s="70"/>
      <c r="C123" s="92" t="s">
        <v>103</v>
      </c>
      <c r="D123" s="92" t="s">
        <v>91</v>
      </c>
      <c r="E123" s="93" t="s">
        <v>104</v>
      </c>
      <c r="F123" s="130" t="s">
        <v>105</v>
      </c>
      <c r="G123" s="130"/>
      <c r="H123" s="130"/>
      <c r="I123" s="130"/>
      <c r="J123" s="94" t="s">
        <v>106</v>
      </c>
      <c r="K123" s="95">
        <v>31.5</v>
      </c>
      <c r="L123" s="96">
        <v>0</v>
      </c>
      <c r="M123" s="131"/>
      <c r="N123" s="131"/>
      <c r="O123" s="131"/>
      <c r="P123" s="131">
        <f>ROUND(V123*K123,2)</f>
        <v>0</v>
      </c>
      <c r="Q123" s="131"/>
      <c r="R123" s="71"/>
      <c r="T123" s="97" t="s">
        <v>1</v>
      </c>
      <c r="U123" s="28" t="s">
        <v>28</v>
      </c>
      <c r="V123" s="57">
        <f>L123+M123</f>
        <v>0</v>
      </c>
      <c r="W123" s="57">
        <f>ROUND(L123*K123,2)</f>
        <v>0</v>
      </c>
      <c r="X123" s="57">
        <f>ROUND(M123*K123,2)</f>
        <v>0</v>
      </c>
      <c r="Y123" s="98">
        <v>2.3199999999999998</v>
      </c>
      <c r="Z123" s="98">
        <f>Y123*K123</f>
        <v>73.08</v>
      </c>
      <c r="AA123" s="98">
        <v>0</v>
      </c>
      <c r="AB123" s="98">
        <f>AA123*K123</f>
        <v>0</v>
      </c>
      <c r="AC123" s="98">
        <v>0</v>
      </c>
      <c r="AD123" s="99">
        <f>AC123*K123</f>
        <v>0</v>
      </c>
      <c r="AR123" s="12" t="s">
        <v>94</v>
      </c>
      <c r="AT123" s="12" t="s">
        <v>91</v>
      </c>
      <c r="AU123" s="12" t="s">
        <v>98</v>
      </c>
      <c r="AY123" s="12" t="s">
        <v>90</v>
      </c>
      <c r="BE123" s="100">
        <f>IF(U123="základní",P123,0)</f>
        <v>0</v>
      </c>
      <c r="BF123" s="100">
        <f>IF(U123="snížená",P123,0)</f>
        <v>0</v>
      </c>
      <c r="BG123" s="100">
        <f>IF(U123="zákl. přenesená",P123,0)</f>
        <v>0</v>
      </c>
      <c r="BH123" s="100">
        <f>IF(U123="sníž. přenesená",P123,0)</f>
        <v>0</v>
      </c>
      <c r="BI123" s="100">
        <f>IF(U123="nulová",P123,0)</f>
        <v>0</v>
      </c>
      <c r="BJ123" s="12" t="s">
        <v>46</v>
      </c>
      <c r="BK123" s="100">
        <f>ROUND(V123*K123,2)</f>
        <v>0</v>
      </c>
      <c r="BL123" s="12" t="s">
        <v>94</v>
      </c>
      <c r="BM123" s="12" t="s">
        <v>107</v>
      </c>
    </row>
    <row r="124" spans="2:65" s="6" customFormat="1" ht="22.5" customHeight="1" x14ac:dyDescent="0.3">
      <c r="B124" s="101"/>
      <c r="C124" s="102"/>
      <c r="D124" s="102"/>
      <c r="E124" s="103" t="s">
        <v>1</v>
      </c>
      <c r="F124" s="146" t="s">
        <v>108</v>
      </c>
      <c r="G124" s="147"/>
      <c r="H124" s="147"/>
      <c r="I124" s="147"/>
      <c r="J124" s="102"/>
      <c r="K124" s="104">
        <v>31.5</v>
      </c>
      <c r="L124" s="102"/>
      <c r="M124" s="102"/>
      <c r="N124" s="102"/>
      <c r="O124" s="102"/>
      <c r="P124" s="102"/>
      <c r="Q124" s="102"/>
      <c r="R124" s="105"/>
      <c r="T124" s="106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7"/>
      <c r="AT124" s="108" t="s">
        <v>109</v>
      </c>
      <c r="AU124" s="108" t="s">
        <v>98</v>
      </c>
      <c r="AV124" s="6" t="s">
        <v>53</v>
      </c>
      <c r="AW124" s="6" t="s">
        <v>3</v>
      </c>
      <c r="AX124" s="6" t="s">
        <v>46</v>
      </c>
      <c r="AY124" s="108" t="s">
        <v>90</v>
      </c>
    </row>
    <row r="125" spans="2:65" s="1" customFormat="1" ht="31.5" customHeight="1" x14ac:dyDescent="0.3">
      <c r="B125" s="70"/>
      <c r="C125" s="92" t="s">
        <v>110</v>
      </c>
      <c r="D125" s="92" t="s">
        <v>91</v>
      </c>
      <c r="E125" s="93" t="s">
        <v>111</v>
      </c>
      <c r="F125" s="130" t="s">
        <v>112</v>
      </c>
      <c r="G125" s="130"/>
      <c r="H125" s="130"/>
      <c r="I125" s="130"/>
      <c r="J125" s="94" t="s">
        <v>106</v>
      </c>
      <c r="K125" s="95">
        <v>6.3</v>
      </c>
      <c r="L125" s="96">
        <v>0</v>
      </c>
      <c r="M125" s="131"/>
      <c r="N125" s="131"/>
      <c r="O125" s="131"/>
      <c r="P125" s="131">
        <f>ROUND(V125*K125,2)</f>
        <v>0</v>
      </c>
      <c r="Q125" s="131"/>
      <c r="R125" s="71"/>
      <c r="T125" s="97" t="s">
        <v>1</v>
      </c>
      <c r="U125" s="28" t="s">
        <v>28</v>
      </c>
      <c r="V125" s="57">
        <f>L125+M125</f>
        <v>0</v>
      </c>
      <c r="W125" s="57">
        <f>ROUND(L125*K125,2)</f>
        <v>0</v>
      </c>
      <c r="X125" s="57">
        <f>ROUND(M125*K125,2)</f>
        <v>0</v>
      </c>
      <c r="Y125" s="98">
        <v>0.65400000000000003</v>
      </c>
      <c r="Z125" s="98">
        <f>Y125*K125</f>
        <v>4.1201999999999996</v>
      </c>
      <c r="AA125" s="98">
        <v>0</v>
      </c>
      <c r="AB125" s="98">
        <f>AA125*K125</f>
        <v>0</v>
      </c>
      <c r="AC125" s="98">
        <v>0</v>
      </c>
      <c r="AD125" s="99">
        <f>AC125*K125</f>
        <v>0</v>
      </c>
      <c r="AR125" s="12" t="s">
        <v>94</v>
      </c>
      <c r="AT125" s="12" t="s">
        <v>91</v>
      </c>
      <c r="AU125" s="12" t="s">
        <v>98</v>
      </c>
      <c r="AY125" s="12" t="s">
        <v>90</v>
      </c>
      <c r="BE125" s="100">
        <f>IF(U125="základní",P125,0)</f>
        <v>0</v>
      </c>
      <c r="BF125" s="100">
        <f>IF(U125="snížená",P125,0)</f>
        <v>0</v>
      </c>
      <c r="BG125" s="100">
        <f>IF(U125="zákl. přenesená",P125,0)</f>
        <v>0</v>
      </c>
      <c r="BH125" s="100">
        <f>IF(U125="sníž. přenesená",P125,0)</f>
        <v>0</v>
      </c>
      <c r="BI125" s="100">
        <f>IF(U125="nulová",P125,0)</f>
        <v>0</v>
      </c>
      <c r="BJ125" s="12" t="s">
        <v>46</v>
      </c>
      <c r="BK125" s="100">
        <f>ROUND(V125*K125,2)</f>
        <v>0</v>
      </c>
      <c r="BL125" s="12" t="s">
        <v>94</v>
      </c>
      <c r="BM125" s="12" t="s">
        <v>113</v>
      </c>
    </row>
    <row r="126" spans="2:65" s="6" customFormat="1" ht="22.5" customHeight="1" x14ac:dyDescent="0.3">
      <c r="B126" s="101"/>
      <c r="C126" s="102"/>
      <c r="D126" s="102"/>
      <c r="E126" s="103" t="s">
        <v>1</v>
      </c>
      <c r="F126" s="146" t="s">
        <v>114</v>
      </c>
      <c r="G126" s="147"/>
      <c r="H126" s="147"/>
      <c r="I126" s="147"/>
      <c r="J126" s="102"/>
      <c r="K126" s="104">
        <v>6.3</v>
      </c>
      <c r="L126" s="102"/>
      <c r="M126" s="102"/>
      <c r="N126" s="102"/>
      <c r="O126" s="102"/>
      <c r="P126" s="102"/>
      <c r="Q126" s="102"/>
      <c r="R126" s="105"/>
      <c r="T126" s="106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7"/>
      <c r="AT126" s="108" t="s">
        <v>109</v>
      </c>
      <c r="AU126" s="108" t="s">
        <v>98</v>
      </c>
      <c r="AV126" s="6" t="s">
        <v>53</v>
      </c>
      <c r="AW126" s="6" t="s">
        <v>3</v>
      </c>
      <c r="AX126" s="6" t="s">
        <v>46</v>
      </c>
      <c r="AY126" s="108" t="s">
        <v>90</v>
      </c>
    </row>
    <row r="127" spans="2:65" s="1" customFormat="1" ht="31.5" customHeight="1" x14ac:dyDescent="0.3">
      <c r="B127" s="70"/>
      <c r="C127" s="92" t="s">
        <v>115</v>
      </c>
      <c r="D127" s="92" t="s">
        <v>91</v>
      </c>
      <c r="E127" s="93" t="s">
        <v>116</v>
      </c>
      <c r="F127" s="130" t="s">
        <v>117</v>
      </c>
      <c r="G127" s="130"/>
      <c r="H127" s="130"/>
      <c r="I127" s="130"/>
      <c r="J127" s="94" t="s">
        <v>106</v>
      </c>
      <c r="K127" s="95">
        <v>166.904</v>
      </c>
      <c r="L127" s="96">
        <v>0</v>
      </c>
      <c r="M127" s="131"/>
      <c r="N127" s="131"/>
      <c r="O127" s="131"/>
      <c r="P127" s="131">
        <f>ROUND(V127*K127,2)</f>
        <v>0</v>
      </c>
      <c r="Q127" s="131"/>
      <c r="R127" s="71"/>
      <c r="T127" s="97" t="s">
        <v>1</v>
      </c>
      <c r="U127" s="28" t="s">
        <v>28</v>
      </c>
      <c r="V127" s="57">
        <f>L127+M127</f>
        <v>0</v>
      </c>
      <c r="W127" s="57">
        <f>ROUND(L127*K127,2)</f>
        <v>0</v>
      </c>
      <c r="X127" s="57">
        <f>ROUND(M127*K127,2)</f>
        <v>0</v>
      </c>
      <c r="Y127" s="98">
        <v>0.82499999999999996</v>
      </c>
      <c r="Z127" s="98">
        <f>Y127*K127</f>
        <v>137.69579999999999</v>
      </c>
      <c r="AA127" s="98">
        <v>0</v>
      </c>
      <c r="AB127" s="98">
        <f>AA127*K127</f>
        <v>0</v>
      </c>
      <c r="AC127" s="98">
        <v>0</v>
      </c>
      <c r="AD127" s="99">
        <f>AC127*K127</f>
        <v>0</v>
      </c>
      <c r="AR127" s="12" t="s">
        <v>94</v>
      </c>
      <c r="AT127" s="12" t="s">
        <v>91</v>
      </c>
      <c r="AU127" s="12" t="s">
        <v>98</v>
      </c>
      <c r="AY127" s="12" t="s">
        <v>90</v>
      </c>
      <c r="BE127" s="100">
        <f>IF(U127="základní",P127,0)</f>
        <v>0</v>
      </c>
      <c r="BF127" s="100">
        <f>IF(U127="snížená",P127,0)</f>
        <v>0</v>
      </c>
      <c r="BG127" s="100">
        <f>IF(U127="zákl. přenesená",P127,0)</f>
        <v>0</v>
      </c>
      <c r="BH127" s="100">
        <f>IF(U127="sníž. přenesená",P127,0)</f>
        <v>0</v>
      </c>
      <c r="BI127" s="100">
        <f>IF(U127="nulová",P127,0)</f>
        <v>0</v>
      </c>
      <c r="BJ127" s="12" t="s">
        <v>46</v>
      </c>
      <c r="BK127" s="100">
        <f>ROUND(V127*K127,2)</f>
        <v>0</v>
      </c>
      <c r="BL127" s="12" t="s">
        <v>94</v>
      </c>
      <c r="BM127" s="12" t="s">
        <v>118</v>
      </c>
    </row>
    <row r="128" spans="2:65" s="6" customFormat="1" ht="22.5" customHeight="1" x14ac:dyDescent="0.3">
      <c r="B128" s="101"/>
      <c r="C128" s="102"/>
      <c r="D128" s="102"/>
      <c r="E128" s="103" t="s">
        <v>1</v>
      </c>
      <c r="F128" s="158" t="s">
        <v>119</v>
      </c>
      <c r="G128" s="159"/>
      <c r="H128" s="159"/>
      <c r="I128" s="159"/>
      <c r="J128" s="102"/>
      <c r="K128" s="104">
        <v>60</v>
      </c>
      <c r="L128" s="102"/>
      <c r="M128" s="102"/>
      <c r="N128" s="102"/>
      <c r="O128" s="102"/>
      <c r="P128" s="102"/>
      <c r="Q128" s="102"/>
      <c r="R128" s="105"/>
      <c r="T128" s="106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7"/>
      <c r="AT128" s="108" t="s">
        <v>109</v>
      </c>
      <c r="AU128" s="108" t="s">
        <v>98</v>
      </c>
      <c r="AV128" s="6" t="s">
        <v>53</v>
      </c>
      <c r="AW128" s="6" t="s">
        <v>3</v>
      </c>
      <c r="AX128" s="6" t="s">
        <v>45</v>
      </c>
      <c r="AY128" s="108" t="s">
        <v>90</v>
      </c>
    </row>
    <row r="129" spans="2:65" s="6" customFormat="1" ht="22.5" customHeight="1" x14ac:dyDescent="0.3">
      <c r="B129" s="101"/>
      <c r="C129" s="102"/>
      <c r="D129" s="102"/>
      <c r="E129" s="103" t="s">
        <v>1</v>
      </c>
      <c r="F129" s="154" t="s">
        <v>120</v>
      </c>
      <c r="G129" s="155"/>
      <c r="H129" s="155"/>
      <c r="I129" s="155"/>
      <c r="J129" s="102"/>
      <c r="K129" s="104">
        <v>51</v>
      </c>
      <c r="L129" s="102"/>
      <c r="M129" s="102"/>
      <c r="N129" s="102"/>
      <c r="O129" s="102"/>
      <c r="P129" s="102"/>
      <c r="Q129" s="102"/>
      <c r="R129" s="105"/>
      <c r="T129" s="106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7"/>
      <c r="AT129" s="108" t="s">
        <v>109</v>
      </c>
      <c r="AU129" s="108" t="s">
        <v>98</v>
      </c>
      <c r="AV129" s="6" t="s">
        <v>53</v>
      </c>
      <c r="AW129" s="6" t="s">
        <v>3</v>
      </c>
      <c r="AX129" s="6" t="s">
        <v>45</v>
      </c>
      <c r="AY129" s="108" t="s">
        <v>90</v>
      </c>
    </row>
    <row r="130" spans="2:65" s="6" customFormat="1" ht="22.5" customHeight="1" x14ac:dyDescent="0.3">
      <c r="B130" s="101"/>
      <c r="C130" s="102"/>
      <c r="D130" s="102"/>
      <c r="E130" s="103" t="s">
        <v>1</v>
      </c>
      <c r="F130" s="154" t="s">
        <v>121</v>
      </c>
      <c r="G130" s="155"/>
      <c r="H130" s="155"/>
      <c r="I130" s="155"/>
      <c r="J130" s="102"/>
      <c r="K130" s="104">
        <v>11.73</v>
      </c>
      <c r="L130" s="102"/>
      <c r="M130" s="102"/>
      <c r="N130" s="102"/>
      <c r="O130" s="102"/>
      <c r="P130" s="102"/>
      <c r="Q130" s="102"/>
      <c r="R130" s="105"/>
      <c r="T130" s="106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7"/>
      <c r="AT130" s="108" t="s">
        <v>109</v>
      </c>
      <c r="AU130" s="108" t="s">
        <v>98</v>
      </c>
      <c r="AV130" s="6" t="s">
        <v>53</v>
      </c>
      <c r="AW130" s="6" t="s">
        <v>3</v>
      </c>
      <c r="AX130" s="6" t="s">
        <v>45</v>
      </c>
      <c r="AY130" s="108" t="s">
        <v>90</v>
      </c>
    </row>
    <row r="131" spans="2:65" s="6" customFormat="1" ht="22.5" customHeight="1" x14ac:dyDescent="0.3">
      <c r="B131" s="101"/>
      <c r="C131" s="102"/>
      <c r="D131" s="102"/>
      <c r="E131" s="103" t="s">
        <v>1</v>
      </c>
      <c r="F131" s="154" t="s">
        <v>122</v>
      </c>
      <c r="G131" s="155"/>
      <c r="H131" s="155"/>
      <c r="I131" s="155"/>
      <c r="J131" s="102"/>
      <c r="K131" s="104">
        <v>6.75</v>
      </c>
      <c r="L131" s="102"/>
      <c r="M131" s="102"/>
      <c r="N131" s="102"/>
      <c r="O131" s="102"/>
      <c r="P131" s="102"/>
      <c r="Q131" s="102"/>
      <c r="R131" s="105"/>
      <c r="T131" s="106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7"/>
      <c r="AT131" s="108" t="s">
        <v>109</v>
      </c>
      <c r="AU131" s="108" t="s">
        <v>98</v>
      </c>
      <c r="AV131" s="6" t="s">
        <v>53</v>
      </c>
      <c r="AW131" s="6" t="s">
        <v>3</v>
      </c>
      <c r="AX131" s="6" t="s">
        <v>45</v>
      </c>
      <c r="AY131" s="108" t="s">
        <v>90</v>
      </c>
    </row>
    <row r="132" spans="2:65" s="6" customFormat="1" ht="22.5" customHeight="1" x14ac:dyDescent="0.3">
      <c r="B132" s="101"/>
      <c r="C132" s="102"/>
      <c r="D132" s="102"/>
      <c r="E132" s="103" t="s">
        <v>1</v>
      </c>
      <c r="F132" s="154" t="s">
        <v>123</v>
      </c>
      <c r="G132" s="155"/>
      <c r="H132" s="155"/>
      <c r="I132" s="155"/>
      <c r="J132" s="102"/>
      <c r="K132" s="104">
        <v>4.5919999999999996</v>
      </c>
      <c r="L132" s="102"/>
      <c r="M132" s="102"/>
      <c r="N132" s="102"/>
      <c r="O132" s="102"/>
      <c r="P132" s="102"/>
      <c r="Q132" s="102"/>
      <c r="R132" s="105"/>
      <c r="T132" s="106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7"/>
      <c r="AT132" s="108" t="s">
        <v>109</v>
      </c>
      <c r="AU132" s="108" t="s">
        <v>98</v>
      </c>
      <c r="AV132" s="6" t="s">
        <v>53</v>
      </c>
      <c r="AW132" s="6" t="s">
        <v>3</v>
      </c>
      <c r="AX132" s="6" t="s">
        <v>45</v>
      </c>
      <c r="AY132" s="108" t="s">
        <v>90</v>
      </c>
    </row>
    <row r="133" spans="2:65" s="6" customFormat="1" ht="22.5" customHeight="1" x14ac:dyDescent="0.3">
      <c r="B133" s="101"/>
      <c r="C133" s="102"/>
      <c r="D133" s="102"/>
      <c r="E133" s="103" t="s">
        <v>1</v>
      </c>
      <c r="F133" s="154" t="s">
        <v>124</v>
      </c>
      <c r="G133" s="155"/>
      <c r="H133" s="155"/>
      <c r="I133" s="155"/>
      <c r="J133" s="102"/>
      <c r="K133" s="104">
        <v>32.832000000000001</v>
      </c>
      <c r="L133" s="102"/>
      <c r="M133" s="102"/>
      <c r="N133" s="102"/>
      <c r="O133" s="102"/>
      <c r="P133" s="102"/>
      <c r="Q133" s="102"/>
      <c r="R133" s="105"/>
      <c r="T133" s="106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7"/>
      <c r="AT133" s="108" t="s">
        <v>109</v>
      </c>
      <c r="AU133" s="108" t="s">
        <v>98</v>
      </c>
      <c r="AV133" s="6" t="s">
        <v>53</v>
      </c>
      <c r="AW133" s="6" t="s">
        <v>3</v>
      </c>
      <c r="AX133" s="6" t="s">
        <v>45</v>
      </c>
      <c r="AY133" s="108" t="s">
        <v>90</v>
      </c>
    </row>
    <row r="134" spans="2:65" s="7" customFormat="1" ht="22.5" customHeight="1" x14ac:dyDescent="0.3">
      <c r="B134" s="109"/>
      <c r="C134" s="110"/>
      <c r="D134" s="110"/>
      <c r="E134" s="111" t="s">
        <v>1</v>
      </c>
      <c r="F134" s="156" t="s">
        <v>125</v>
      </c>
      <c r="G134" s="157"/>
      <c r="H134" s="157"/>
      <c r="I134" s="157"/>
      <c r="J134" s="110"/>
      <c r="K134" s="112">
        <v>166.904</v>
      </c>
      <c r="L134" s="110"/>
      <c r="M134" s="110"/>
      <c r="N134" s="110"/>
      <c r="O134" s="110"/>
      <c r="P134" s="110"/>
      <c r="Q134" s="110"/>
      <c r="R134" s="113"/>
      <c r="T134" s="114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5"/>
      <c r="AT134" s="116" t="s">
        <v>109</v>
      </c>
      <c r="AU134" s="116" t="s">
        <v>98</v>
      </c>
      <c r="AV134" s="7" t="s">
        <v>94</v>
      </c>
      <c r="AW134" s="7" t="s">
        <v>3</v>
      </c>
      <c r="AX134" s="7" t="s">
        <v>46</v>
      </c>
      <c r="AY134" s="116" t="s">
        <v>90</v>
      </c>
    </row>
    <row r="135" spans="2:65" s="1" customFormat="1" ht="31.5" customHeight="1" x14ac:dyDescent="0.3">
      <c r="B135" s="70"/>
      <c r="C135" s="92" t="s">
        <v>126</v>
      </c>
      <c r="D135" s="92" t="s">
        <v>91</v>
      </c>
      <c r="E135" s="93" t="s">
        <v>127</v>
      </c>
      <c r="F135" s="130" t="s">
        <v>128</v>
      </c>
      <c r="G135" s="130"/>
      <c r="H135" s="130"/>
      <c r="I135" s="130"/>
      <c r="J135" s="94" t="s">
        <v>106</v>
      </c>
      <c r="K135" s="95">
        <v>33.380000000000003</v>
      </c>
      <c r="L135" s="96">
        <v>0</v>
      </c>
      <c r="M135" s="131"/>
      <c r="N135" s="131"/>
      <c r="O135" s="131"/>
      <c r="P135" s="131">
        <f>ROUND(V135*K135,2)</f>
        <v>0</v>
      </c>
      <c r="Q135" s="131"/>
      <c r="R135" s="71"/>
      <c r="T135" s="97" t="s">
        <v>1</v>
      </c>
      <c r="U135" s="28" t="s">
        <v>28</v>
      </c>
      <c r="V135" s="57">
        <f>L135+M135</f>
        <v>0</v>
      </c>
      <c r="W135" s="57">
        <f>ROUND(L135*K135,2)</f>
        <v>0</v>
      </c>
      <c r="X135" s="57">
        <f>ROUND(M135*K135,2)</f>
        <v>0</v>
      </c>
      <c r="Y135" s="98">
        <v>0.1</v>
      </c>
      <c r="Z135" s="98">
        <f>Y135*K135</f>
        <v>3.3380000000000005</v>
      </c>
      <c r="AA135" s="98">
        <v>0</v>
      </c>
      <c r="AB135" s="98">
        <f>AA135*K135</f>
        <v>0</v>
      </c>
      <c r="AC135" s="98">
        <v>0</v>
      </c>
      <c r="AD135" s="99">
        <f>AC135*K135</f>
        <v>0</v>
      </c>
      <c r="AR135" s="12" t="s">
        <v>94</v>
      </c>
      <c r="AT135" s="12" t="s">
        <v>91</v>
      </c>
      <c r="AU135" s="12" t="s">
        <v>98</v>
      </c>
      <c r="AY135" s="12" t="s">
        <v>90</v>
      </c>
      <c r="BE135" s="100">
        <f>IF(U135="základní",P135,0)</f>
        <v>0</v>
      </c>
      <c r="BF135" s="100">
        <f>IF(U135="snížená",P135,0)</f>
        <v>0</v>
      </c>
      <c r="BG135" s="100">
        <f>IF(U135="zákl. přenesená",P135,0)</f>
        <v>0</v>
      </c>
      <c r="BH135" s="100">
        <f>IF(U135="sníž. přenesená",P135,0)</f>
        <v>0</v>
      </c>
      <c r="BI135" s="100">
        <f>IF(U135="nulová",P135,0)</f>
        <v>0</v>
      </c>
      <c r="BJ135" s="12" t="s">
        <v>46</v>
      </c>
      <c r="BK135" s="100">
        <f>ROUND(V135*K135,2)</f>
        <v>0</v>
      </c>
      <c r="BL135" s="12" t="s">
        <v>94</v>
      </c>
      <c r="BM135" s="12" t="s">
        <v>129</v>
      </c>
    </row>
    <row r="136" spans="2:65" s="6" customFormat="1" ht="22.5" customHeight="1" x14ac:dyDescent="0.3">
      <c r="B136" s="101"/>
      <c r="C136" s="102"/>
      <c r="D136" s="102"/>
      <c r="E136" s="103" t="s">
        <v>1</v>
      </c>
      <c r="F136" s="146" t="s">
        <v>130</v>
      </c>
      <c r="G136" s="147"/>
      <c r="H136" s="147"/>
      <c r="I136" s="147"/>
      <c r="J136" s="102"/>
      <c r="K136" s="104">
        <v>33.380000000000003</v>
      </c>
      <c r="L136" s="102"/>
      <c r="M136" s="102"/>
      <c r="N136" s="102"/>
      <c r="O136" s="102"/>
      <c r="P136" s="102"/>
      <c r="Q136" s="102"/>
      <c r="R136" s="105"/>
      <c r="T136" s="106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7"/>
      <c r="AT136" s="108" t="s">
        <v>109</v>
      </c>
      <c r="AU136" s="108" t="s">
        <v>98</v>
      </c>
      <c r="AV136" s="6" t="s">
        <v>53</v>
      </c>
      <c r="AW136" s="6" t="s">
        <v>3</v>
      </c>
      <c r="AX136" s="6" t="s">
        <v>46</v>
      </c>
      <c r="AY136" s="108" t="s">
        <v>90</v>
      </c>
    </row>
    <row r="137" spans="2:65" s="5" customFormat="1" ht="22.35" customHeight="1" x14ac:dyDescent="0.35">
      <c r="B137" s="80"/>
      <c r="C137" s="81"/>
      <c r="D137" s="91" t="s">
        <v>66</v>
      </c>
      <c r="E137" s="91"/>
      <c r="F137" s="126"/>
      <c r="G137" s="126"/>
      <c r="H137" s="126"/>
      <c r="I137" s="126"/>
      <c r="J137" s="91"/>
      <c r="K137" s="91"/>
      <c r="L137" s="91"/>
      <c r="M137" s="136">
        <f>BK137</f>
        <v>0</v>
      </c>
      <c r="N137" s="137"/>
      <c r="O137" s="137"/>
      <c r="P137" s="137"/>
      <c r="Q137" s="137"/>
      <c r="R137" s="83"/>
      <c r="T137" s="84"/>
      <c r="U137" s="81"/>
      <c r="V137" s="81"/>
      <c r="W137" s="85">
        <f>SUM(W138:W145)</f>
        <v>0</v>
      </c>
      <c r="X137" s="85">
        <f>SUM(X138:X145)</f>
        <v>0</v>
      </c>
      <c r="Y137" s="81"/>
      <c r="Z137" s="86">
        <f>SUM(Z138:Z145)</f>
        <v>105.26400000000001</v>
      </c>
      <c r="AA137" s="81"/>
      <c r="AB137" s="86">
        <f>SUM(AB138:AB145)</f>
        <v>0.23520000000000002</v>
      </c>
      <c r="AC137" s="81"/>
      <c r="AD137" s="87">
        <f>SUM(AD138:AD145)</f>
        <v>0</v>
      </c>
      <c r="AR137" s="88" t="s">
        <v>46</v>
      </c>
      <c r="AT137" s="89" t="s">
        <v>44</v>
      </c>
      <c r="AU137" s="89" t="s">
        <v>53</v>
      </c>
      <c r="AY137" s="88" t="s">
        <v>90</v>
      </c>
      <c r="BK137" s="90">
        <f>SUM(BK138:BK145)</f>
        <v>0</v>
      </c>
    </row>
    <row r="138" spans="2:65" s="1" customFormat="1" ht="31.5" customHeight="1" x14ac:dyDescent="0.3">
      <c r="B138" s="70"/>
      <c r="C138" s="92" t="s">
        <v>131</v>
      </c>
      <c r="D138" s="92" t="s">
        <v>91</v>
      </c>
      <c r="E138" s="93" t="s">
        <v>132</v>
      </c>
      <c r="F138" s="148" t="s">
        <v>322</v>
      </c>
      <c r="G138" s="130"/>
      <c r="H138" s="130"/>
      <c r="I138" s="130"/>
      <c r="J138" s="94" t="s">
        <v>133</v>
      </c>
      <c r="K138" s="95">
        <v>280</v>
      </c>
      <c r="L138" s="96"/>
      <c r="M138" s="131"/>
      <c r="N138" s="131"/>
      <c r="O138" s="131"/>
      <c r="P138" s="131">
        <f>ROUND(V138*K138,2)</f>
        <v>0</v>
      </c>
      <c r="Q138" s="131"/>
      <c r="R138" s="71"/>
      <c r="T138" s="97" t="s">
        <v>1</v>
      </c>
      <c r="U138" s="28" t="s">
        <v>28</v>
      </c>
      <c r="V138" s="57">
        <f>L138+M138</f>
        <v>0</v>
      </c>
      <c r="W138" s="57">
        <f>ROUND(L138*K138,2)</f>
        <v>0</v>
      </c>
      <c r="X138" s="57">
        <f>ROUND(M138*K138,2)</f>
        <v>0</v>
      </c>
      <c r="Y138" s="98">
        <v>0.23599999999999999</v>
      </c>
      <c r="Z138" s="98">
        <f>Y138*K138</f>
        <v>66.08</v>
      </c>
      <c r="AA138" s="98">
        <v>8.4000000000000003E-4</v>
      </c>
      <c r="AB138" s="98">
        <f>AA138*K138</f>
        <v>0.23520000000000002</v>
      </c>
      <c r="AC138" s="98">
        <v>0</v>
      </c>
      <c r="AD138" s="99">
        <f>AC138*K138</f>
        <v>0</v>
      </c>
      <c r="AR138" s="12" t="s">
        <v>94</v>
      </c>
      <c r="AT138" s="12" t="s">
        <v>91</v>
      </c>
      <c r="AU138" s="12" t="s">
        <v>98</v>
      </c>
      <c r="AY138" s="12" t="s">
        <v>90</v>
      </c>
      <c r="BE138" s="100">
        <f>IF(U138="základní",P138,0)</f>
        <v>0</v>
      </c>
      <c r="BF138" s="100">
        <f>IF(U138="snížená",P138,0)</f>
        <v>0</v>
      </c>
      <c r="BG138" s="100">
        <f>IF(U138="zákl. přenesená",P138,0)</f>
        <v>0</v>
      </c>
      <c r="BH138" s="100">
        <f>IF(U138="sníž. přenesená",P138,0)</f>
        <v>0</v>
      </c>
      <c r="BI138" s="100">
        <f>IF(U138="nulová",P138,0)</f>
        <v>0</v>
      </c>
      <c r="BJ138" s="12" t="s">
        <v>46</v>
      </c>
      <c r="BK138" s="100">
        <f>ROUND(V138*K138,2)</f>
        <v>0</v>
      </c>
      <c r="BL138" s="12" t="s">
        <v>94</v>
      </c>
      <c r="BM138" s="12" t="s">
        <v>134</v>
      </c>
    </row>
    <row r="139" spans="2:65" s="6" customFormat="1" ht="31.5" customHeight="1" x14ac:dyDescent="0.3">
      <c r="B139" s="101"/>
      <c r="C139" s="102"/>
      <c r="D139" s="102"/>
      <c r="E139" s="103" t="s">
        <v>1</v>
      </c>
      <c r="F139" s="146" t="s">
        <v>135</v>
      </c>
      <c r="G139" s="147"/>
      <c r="H139" s="147"/>
      <c r="I139" s="147"/>
      <c r="J139" s="102"/>
      <c r="K139" s="104">
        <v>280</v>
      </c>
      <c r="L139" s="102"/>
      <c r="M139" s="102"/>
      <c r="N139" s="102"/>
      <c r="O139" s="102"/>
      <c r="P139" s="102"/>
      <c r="Q139" s="102"/>
      <c r="R139" s="105"/>
      <c r="T139" s="106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7"/>
      <c r="AT139" s="108" t="s">
        <v>109</v>
      </c>
      <c r="AU139" s="108" t="s">
        <v>98</v>
      </c>
      <c r="AV139" s="6" t="s">
        <v>53</v>
      </c>
      <c r="AW139" s="6" t="s">
        <v>3</v>
      </c>
      <c r="AX139" s="6" t="s">
        <v>46</v>
      </c>
      <c r="AY139" s="108" t="s">
        <v>90</v>
      </c>
    </row>
    <row r="140" spans="2:65" s="1" customFormat="1" ht="31.5" customHeight="1" x14ac:dyDescent="0.3">
      <c r="B140" s="70"/>
      <c r="C140" s="92" t="s">
        <v>136</v>
      </c>
      <c r="D140" s="92" t="s">
        <v>91</v>
      </c>
      <c r="E140" s="93" t="s">
        <v>137</v>
      </c>
      <c r="F140" s="148" t="s">
        <v>323</v>
      </c>
      <c r="G140" s="130"/>
      <c r="H140" s="130"/>
      <c r="I140" s="130"/>
      <c r="J140" s="94" t="s">
        <v>133</v>
      </c>
      <c r="K140" s="95">
        <v>280</v>
      </c>
      <c r="L140" s="96">
        <v>0</v>
      </c>
      <c r="M140" s="131"/>
      <c r="N140" s="131"/>
      <c r="O140" s="131"/>
      <c r="P140" s="131">
        <f>ROUND(V140*K140,2)</f>
        <v>0</v>
      </c>
      <c r="Q140" s="131"/>
      <c r="R140" s="71"/>
      <c r="T140" s="97" t="s">
        <v>1</v>
      </c>
      <c r="U140" s="28" t="s">
        <v>28</v>
      </c>
      <c r="V140" s="57">
        <f>L140+M140</f>
        <v>0</v>
      </c>
      <c r="W140" s="57">
        <f>ROUND(L140*K140,2)</f>
        <v>0</v>
      </c>
      <c r="X140" s="57">
        <f>ROUND(M140*K140,2)</f>
        <v>0</v>
      </c>
      <c r="Y140" s="98">
        <v>7.0000000000000007E-2</v>
      </c>
      <c r="Z140" s="98">
        <f>Y140*K140</f>
        <v>19.600000000000001</v>
      </c>
      <c r="AA140" s="98">
        <v>0</v>
      </c>
      <c r="AB140" s="98">
        <f>AA140*K140</f>
        <v>0</v>
      </c>
      <c r="AC140" s="98">
        <v>0</v>
      </c>
      <c r="AD140" s="99">
        <f>AC140*K140</f>
        <v>0</v>
      </c>
      <c r="AR140" s="12" t="s">
        <v>94</v>
      </c>
      <c r="AT140" s="12" t="s">
        <v>91</v>
      </c>
      <c r="AU140" s="12" t="s">
        <v>98</v>
      </c>
      <c r="AY140" s="12" t="s">
        <v>90</v>
      </c>
      <c r="BE140" s="100">
        <f>IF(U140="základní",P140,0)</f>
        <v>0</v>
      </c>
      <c r="BF140" s="100">
        <f>IF(U140="snížená",P140,0)</f>
        <v>0</v>
      </c>
      <c r="BG140" s="100">
        <f>IF(U140="zákl. přenesená",P140,0)</f>
        <v>0</v>
      </c>
      <c r="BH140" s="100">
        <f>IF(U140="sníž. přenesená",P140,0)</f>
        <v>0</v>
      </c>
      <c r="BI140" s="100">
        <f>IF(U140="nulová",P140,0)</f>
        <v>0</v>
      </c>
      <c r="BJ140" s="12" t="s">
        <v>46</v>
      </c>
      <c r="BK140" s="100">
        <f>ROUND(V140*K140,2)</f>
        <v>0</v>
      </c>
      <c r="BL140" s="12" t="s">
        <v>94</v>
      </c>
      <c r="BM140" s="12" t="s">
        <v>138</v>
      </c>
    </row>
    <row r="141" spans="2:65" s="6" customFormat="1" ht="31.5" customHeight="1" x14ac:dyDescent="0.3">
      <c r="B141" s="101"/>
      <c r="C141" s="102"/>
      <c r="D141" s="102"/>
      <c r="E141" s="103" t="s">
        <v>1</v>
      </c>
      <c r="F141" s="146" t="s">
        <v>135</v>
      </c>
      <c r="G141" s="147"/>
      <c r="H141" s="147"/>
      <c r="I141" s="147"/>
      <c r="J141" s="102"/>
      <c r="K141" s="104">
        <v>280</v>
      </c>
      <c r="L141" s="102"/>
      <c r="M141" s="102"/>
      <c r="N141" s="102"/>
      <c r="O141" s="102"/>
      <c r="P141" s="102"/>
      <c r="Q141" s="102"/>
      <c r="R141" s="105"/>
      <c r="T141" s="106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7"/>
      <c r="AT141" s="108" t="s">
        <v>109</v>
      </c>
      <c r="AU141" s="108" t="s">
        <v>98</v>
      </c>
      <c r="AV141" s="6" t="s">
        <v>53</v>
      </c>
      <c r="AW141" s="6" t="s">
        <v>3</v>
      </c>
      <c r="AX141" s="6" t="s">
        <v>46</v>
      </c>
      <c r="AY141" s="108" t="s">
        <v>90</v>
      </c>
    </row>
    <row r="142" spans="2:65" s="1" customFormat="1" ht="31.5" customHeight="1" x14ac:dyDescent="0.3">
      <c r="B142" s="70"/>
      <c r="C142" s="92" t="s">
        <v>139</v>
      </c>
      <c r="D142" s="92" t="s">
        <v>91</v>
      </c>
      <c r="E142" s="93" t="s">
        <v>140</v>
      </c>
      <c r="F142" s="148" t="s">
        <v>324</v>
      </c>
      <c r="G142" s="130"/>
      <c r="H142" s="130"/>
      <c r="I142" s="130"/>
      <c r="J142" s="94" t="s">
        <v>133</v>
      </c>
      <c r="K142" s="95">
        <v>96</v>
      </c>
      <c r="L142" s="96">
        <v>0</v>
      </c>
      <c r="M142" s="131"/>
      <c r="N142" s="131"/>
      <c r="O142" s="131"/>
      <c r="P142" s="131">
        <f>ROUND(V142*K142,2)</f>
        <v>0</v>
      </c>
      <c r="Q142" s="131"/>
      <c r="R142" s="71"/>
      <c r="T142" s="97" t="s">
        <v>1</v>
      </c>
      <c r="U142" s="28" t="s">
        <v>28</v>
      </c>
      <c r="V142" s="57">
        <f>L142+M142</f>
        <v>0</v>
      </c>
      <c r="W142" s="57">
        <f>ROUND(L142*K142,2)</f>
        <v>0</v>
      </c>
      <c r="X142" s="57">
        <f>ROUND(M142*K142,2)</f>
        <v>0</v>
      </c>
      <c r="Y142" s="98">
        <v>0.20399999999999999</v>
      </c>
      <c r="Z142" s="98">
        <f>Y142*K142</f>
        <v>19.584</v>
      </c>
      <c r="AA142" s="98">
        <v>0</v>
      </c>
      <c r="AB142" s="98">
        <f>AA142*K142</f>
        <v>0</v>
      </c>
      <c r="AC142" s="98">
        <v>0</v>
      </c>
      <c r="AD142" s="99">
        <f>AC142*K142</f>
        <v>0</v>
      </c>
      <c r="AR142" s="12" t="s">
        <v>94</v>
      </c>
      <c r="AT142" s="12" t="s">
        <v>91</v>
      </c>
      <c r="AU142" s="12" t="s">
        <v>98</v>
      </c>
      <c r="AY142" s="12" t="s">
        <v>90</v>
      </c>
      <c r="BE142" s="100">
        <f>IF(U142="základní",P142,0)</f>
        <v>0</v>
      </c>
      <c r="BF142" s="100">
        <f>IF(U142="snížená",P142,0)</f>
        <v>0</v>
      </c>
      <c r="BG142" s="100">
        <f>IF(U142="zákl. přenesená",P142,0)</f>
        <v>0</v>
      </c>
      <c r="BH142" s="100">
        <f>IF(U142="sníž. přenesená",P142,0)</f>
        <v>0</v>
      </c>
      <c r="BI142" s="100">
        <f>IF(U142="nulová",P142,0)</f>
        <v>0</v>
      </c>
      <c r="BJ142" s="12" t="s">
        <v>46</v>
      </c>
      <c r="BK142" s="100">
        <f>ROUND(V142*K142,2)</f>
        <v>0</v>
      </c>
      <c r="BL142" s="12" t="s">
        <v>94</v>
      </c>
      <c r="BM142" s="12" t="s">
        <v>141</v>
      </c>
    </row>
    <row r="143" spans="2:65" s="6" customFormat="1" ht="22.5" customHeight="1" x14ac:dyDescent="0.3">
      <c r="B143" s="101"/>
      <c r="C143" s="102"/>
      <c r="D143" s="102"/>
      <c r="E143" s="103" t="s">
        <v>1</v>
      </c>
      <c r="F143" s="146" t="s">
        <v>142</v>
      </c>
      <c r="G143" s="147"/>
      <c r="H143" s="147"/>
      <c r="I143" s="147"/>
      <c r="J143" s="102"/>
      <c r="K143" s="104">
        <v>96</v>
      </c>
      <c r="L143" s="102"/>
      <c r="M143" s="102"/>
      <c r="N143" s="102"/>
      <c r="O143" s="102"/>
      <c r="P143" s="102"/>
      <c r="Q143" s="102"/>
      <c r="R143" s="105"/>
      <c r="T143" s="106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7"/>
      <c r="AT143" s="108" t="s">
        <v>109</v>
      </c>
      <c r="AU143" s="108" t="s">
        <v>98</v>
      </c>
      <c r="AV143" s="6" t="s">
        <v>53</v>
      </c>
      <c r="AW143" s="6" t="s">
        <v>3</v>
      </c>
      <c r="AX143" s="6" t="s">
        <v>46</v>
      </c>
      <c r="AY143" s="108" t="s">
        <v>90</v>
      </c>
    </row>
    <row r="144" spans="2:65" s="1" customFormat="1" ht="31.5" customHeight="1" x14ac:dyDescent="0.3">
      <c r="B144" s="70"/>
      <c r="C144" s="92" t="s">
        <v>143</v>
      </c>
      <c r="D144" s="92" t="s">
        <v>91</v>
      </c>
      <c r="E144" s="93" t="s">
        <v>144</v>
      </c>
      <c r="F144" s="148" t="s">
        <v>325</v>
      </c>
      <c r="G144" s="130"/>
      <c r="H144" s="130"/>
      <c r="I144" s="130"/>
      <c r="J144" s="94" t="s">
        <v>133</v>
      </c>
      <c r="K144" s="95">
        <v>480</v>
      </c>
      <c r="L144" s="96"/>
      <c r="M144" s="131"/>
      <c r="N144" s="131"/>
      <c r="O144" s="131"/>
      <c r="P144" s="131">
        <f>ROUND(V144*K144,2)</f>
        <v>0</v>
      </c>
      <c r="Q144" s="131"/>
      <c r="R144" s="71"/>
      <c r="T144" s="97" t="s">
        <v>1</v>
      </c>
      <c r="U144" s="28" t="s">
        <v>28</v>
      </c>
      <c r="V144" s="57">
        <f>L144+M144</f>
        <v>0</v>
      </c>
      <c r="W144" s="57">
        <f>ROUND(L144*K144,2)</f>
        <v>0</v>
      </c>
      <c r="X144" s="57">
        <f>ROUND(M144*K144,2)</f>
        <v>0</v>
      </c>
      <c r="Y144" s="98">
        <v>0</v>
      </c>
      <c r="Z144" s="98">
        <f>Y144*K144</f>
        <v>0</v>
      </c>
      <c r="AA144" s="98">
        <v>0</v>
      </c>
      <c r="AB144" s="98">
        <f>AA144*K144</f>
        <v>0</v>
      </c>
      <c r="AC144" s="98">
        <v>0</v>
      </c>
      <c r="AD144" s="99">
        <f>AC144*K144</f>
        <v>0</v>
      </c>
      <c r="AR144" s="12" t="s">
        <v>94</v>
      </c>
      <c r="AT144" s="12" t="s">
        <v>91</v>
      </c>
      <c r="AU144" s="12" t="s">
        <v>98</v>
      </c>
      <c r="AY144" s="12" t="s">
        <v>90</v>
      </c>
      <c r="BE144" s="100">
        <f>IF(U144="základní",P144,0)</f>
        <v>0</v>
      </c>
      <c r="BF144" s="100">
        <f>IF(U144="snížená",P144,0)</f>
        <v>0</v>
      </c>
      <c r="BG144" s="100">
        <f>IF(U144="zákl. přenesená",P144,0)</f>
        <v>0</v>
      </c>
      <c r="BH144" s="100">
        <f>IF(U144="sníž. přenesená",P144,0)</f>
        <v>0</v>
      </c>
      <c r="BI144" s="100">
        <f>IF(U144="nulová",P144,0)</f>
        <v>0</v>
      </c>
      <c r="BJ144" s="12" t="s">
        <v>46</v>
      </c>
      <c r="BK144" s="100">
        <f>ROUND(V144*K144,2)</f>
        <v>0</v>
      </c>
      <c r="BL144" s="12" t="s">
        <v>94</v>
      </c>
      <c r="BM144" s="12" t="s">
        <v>145</v>
      </c>
    </row>
    <row r="145" spans="2:65" s="6" customFormat="1" ht="31.5" customHeight="1" x14ac:dyDescent="0.3">
      <c r="B145" s="101"/>
      <c r="C145" s="102"/>
      <c r="D145" s="102"/>
      <c r="E145" s="103" t="s">
        <v>1</v>
      </c>
      <c r="F145" s="146" t="s">
        <v>146</v>
      </c>
      <c r="G145" s="147"/>
      <c r="H145" s="147"/>
      <c r="I145" s="147"/>
      <c r="J145" s="102"/>
      <c r="K145" s="104">
        <v>480</v>
      </c>
      <c r="L145" s="102"/>
      <c r="M145" s="102"/>
      <c r="N145" s="102"/>
      <c r="O145" s="102"/>
      <c r="P145" s="102"/>
      <c r="Q145" s="102"/>
      <c r="R145" s="105"/>
      <c r="T145" s="106"/>
      <c r="U145" s="102"/>
      <c r="V145" s="102"/>
      <c r="W145" s="102"/>
      <c r="X145" s="102"/>
      <c r="Y145" s="102"/>
      <c r="Z145" s="102"/>
      <c r="AA145" s="102"/>
      <c r="AB145" s="102"/>
      <c r="AC145" s="102"/>
      <c r="AD145" s="107"/>
      <c r="AT145" s="108" t="s">
        <v>109</v>
      </c>
      <c r="AU145" s="108" t="s">
        <v>98</v>
      </c>
      <c r="AV145" s="6" t="s">
        <v>53</v>
      </c>
      <c r="AW145" s="6" t="s">
        <v>3</v>
      </c>
      <c r="AX145" s="6" t="s">
        <v>46</v>
      </c>
      <c r="AY145" s="108" t="s">
        <v>90</v>
      </c>
    </row>
    <row r="146" spans="2:65" s="5" customFormat="1" ht="22.35" customHeight="1" x14ac:dyDescent="0.35">
      <c r="B146" s="80"/>
      <c r="C146" s="81"/>
      <c r="D146" s="91" t="s">
        <v>67</v>
      </c>
      <c r="E146" s="91"/>
      <c r="F146" s="126"/>
      <c r="G146" s="126"/>
      <c r="H146" s="126"/>
      <c r="I146" s="126"/>
      <c r="J146" s="91"/>
      <c r="K146" s="91"/>
      <c r="L146" s="91"/>
      <c r="M146" s="136">
        <f>BK146</f>
        <v>0</v>
      </c>
      <c r="N146" s="137"/>
      <c r="O146" s="137"/>
      <c r="P146" s="137"/>
      <c r="Q146" s="137"/>
      <c r="R146" s="83"/>
      <c r="T146" s="84"/>
      <c r="U146" s="81"/>
      <c r="V146" s="81"/>
      <c r="W146" s="85">
        <f>SUM(W147:W154)</f>
        <v>0</v>
      </c>
      <c r="X146" s="85">
        <f>SUM(X147:X154)</f>
        <v>0</v>
      </c>
      <c r="Y146" s="81"/>
      <c r="Z146" s="86">
        <f>SUM(Z147:Z154)</f>
        <v>60.092950000000002</v>
      </c>
      <c r="AA146" s="81"/>
      <c r="AB146" s="86">
        <f>SUM(AB147:AB154)</f>
        <v>0</v>
      </c>
      <c r="AC146" s="81"/>
      <c r="AD146" s="87">
        <f>SUM(AD147:AD154)</f>
        <v>0</v>
      </c>
      <c r="AR146" s="88" t="s">
        <v>46</v>
      </c>
      <c r="AT146" s="89" t="s">
        <v>44</v>
      </c>
      <c r="AU146" s="89" t="s">
        <v>53</v>
      </c>
      <c r="AY146" s="88" t="s">
        <v>90</v>
      </c>
      <c r="BK146" s="90">
        <f>SUM(BK147:BK154)</f>
        <v>0</v>
      </c>
    </row>
    <row r="147" spans="2:65" s="1" customFormat="1" ht="31.5" customHeight="1" x14ac:dyDescent="0.3">
      <c r="B147" s="70"/>
      <c r="C147" s="92" t="s">
        <v>147</v>
      </c>
      <c r="D147" s="92" t="s">
        <v>91</v>
      </c>
      <c r="E147" s="93" t="s">
        <v>148</v>
      </c>
      <c r="F147" s="148" t="s">
        <v>326</v>
      </c>
      <c r="G147" s="130"/>
      <c r="H147" s="130"/>
      <c r="I147" s="130"/>
      <c r="J147" s="94" t="s">
        <v>106</v>
      </c>
      <c r="K147" s="95">
        <v>114.95</v>
      </c>
      <c r="L147" s="96">
        <v>0</v>
      </c>
      <c r="M147" s="131"/>
      <c r="N147" s="131"/>
      <c r="O147" s="131"/>
      <c r="P147" s="131">
        <f>ROUND(V147*K147,2)</f>
        <v>0</v>
      </c>
      <c r="Q147" s="131"/>
      <c r="R147" s="71"/>
      <c r="T147" s="97" t="s">
        <v>1</v>
      </c>
      <c r="U147" s="28" t="s">
        <v>28</v>
      </c>
      <c r="V147" s="57">
        <f>L147+M147</f>
        <v>0</v>
      </c>
      <c r="W147" s="57">
        <f>ROUND(L147*K147,2)</f>
        <v>0</v>
      </c>
      <c r="X147" s="57">
        <f>ROUND(M147*K147,2)</f>
        <v>0</v>
      </c>
      <c r="Y147" s="98">
        <v>0.34499999999999997</v>
      </c>
      <c r="Z147" s="98">
        <f>Y147*K147</f>
        <v>39.65775</v>
      </c>
      <c r="AA147" s="98">
        <v>0</v>
      </c>
      <c r="AB147" s="98">
        <f>AA147*K147</f>
        <v>0</v>
      </c>
      <c r="AC147" s="98">
        <v>0</v>
      </c>
      <c r="AD147" s="99">
        <f>AC147*K147</f>
        <v>0</v>
      </c>
      <c r="AR147" s="12" t="s">
        <v>94</v>
      </c>
      <c r="AT147" s="12" t="s">
        <v>91</v>
      </c>
      <c r="AU147" s="12" t="s">
        <v>98</v>
      </c>
      <c r="AY147" s="12" t="s">
        <v>90</v>
      </c>
      <c r="BE147" s="100">
        <f>IF(U147="základní",P147,0)</f>
        <v>0</v>
      </c>
      <c r="BF147" s="100">
        <f>IF(U147="snížená",P147,0)</f>
        <v>0</v>
      </c>
      <c r="BG147" s="100">
        <f>IF(U147="zákl. přenesená",P147,0)</f>
        <v>0</v>
      </c>
      <c r="BH147" s="100">
        <f>IF(U147="sníž. přenesená",P147,0)</f>
        <v>0</v>
      </c>
      <c r="BI147" s="100">
        <f>IF(U147="nulová",P147,0)</f>
        <v>0</v>
      </c>
      <c r="BJ147" s="12" t="s">
        <v>46</v>
      </c>
      <c r="BK147" s="100">
        <f>ROUND(V147*K147,2)</f>
        <v>0</v>
      </c>
      <c r="BL147" s="12" t="s">
        <v>94</v>
      </c>
      <c r="BM147" s="12" t="s">
        <v>149</v>
      </c>
    </row>
    <row r="148" spans="2:65" s="6" customFormat="1" ht="22.5" customHeight="1" x14ac:dyDescent="0.3">
      <c r="B148" s="101"/>
      <c r="C148" s="102"/>
      <c r="D148" s="102"/>
      <c r="E148" s="103" t="s">
        <v>1</v>
      </c>
      <c r="F148" s="146" t="s">
        <v>150</v>
      </c>
      <c r="G148" s="147"/>
      <c r="H148" s="147"/>
      <c r="I148" s="147"/>
      <c r="J148" s="102"/>
      <c r="K148" s="104">
        <v>31.5</v>
      </c>
      <c r="L148" s="102"/>
      <c r="M148" s="102"/>
      <c r="N148" s="102"/>
      <c r="O148" s="102"/>
      <c r="P148" s="102"/>
      <c r="Q148" s="102"/>
      <c r="R148" s="105"/>
      <c r="T148" s="106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7"/>
      <c r="AT148" s="108" t="s">
        <v>109</v>
      </c>
      <c r="AU148" s="108" t="s">
        <v>98</v>
      </c>
      <c r="AV148" s="6" t="s">
        <v>53</v>
      </c>
      <c r="AW148" s="6" t="s">
        <v>3</v>
      </c>
      <c r="AX148" s="6" t="s">
        <v>45</v>
      </c>
      <c r="AY148" s="108" t="s">
        <v>90</v>
      </c>
    </row>
    <row r="149" spans="2:65" s="6" customFormat="1" ht="22.5" customHeight="1" x14ac:dyDescent="0.3">
      <c r="B149" s="101"/>
      <c r="C149" s="102"/>
      <c r="D149" s="102"/>
      <c r="E149" s="103" t="s">
        <v>1</v>
      </c>
      <c r="F149" s="149" t="s">
        <v>151</v>
      </c>
      <c r="G149" s="150"/>
      <c r="H149" s="150"/>
      <c r="I149" s="150"/>
      <c r="J149" s="102"/>
      <c r="K149" s="104">
        <v>83.45</v>
      </c>
      <c r="L149" s="102"/>
      <c r="M149" s="102"/>
      <c r="N149" s="102"/>
      <c r="O149" s="102"/>
      <c r="P149" s="102"/>
      <c r="Q149" s="102"/>
      <c r="R149" s="105"/>
      <c r="T149" s="106"/>
      <c r="U149" s="102"/>
      <c r="V149" s="102"/>
      <c r="W149" s="102"/>
      <c r="X149" s="102"/>
      <c r="Y149" s="102"/>
      <c r="Z149" s="102"/>
      <c r="AA149" s="102"/>
      <c r="AB149" s="102"/>
      <c r="AC149" s="102"/>
      <c r="AD149" s="107"/>
      <c r="AT149" s="108" t="s">
        <v>109</v>
      </c>
      <c r="AU149" s="108" t="s">
        <v>98</v>
      </c>
      <c r="AV149" s="6" t="s">
        <v>53</v>
      </c>
      <c r="AW149" s="6" t="s">
        <v>3</v>
      </c>
      <c r="AX149" s="6" t="s">
        <v>45</v>
      </c>
      <c r="AY149" s="108" t="s">
        <v>90</v>
      </c>
    </row>
    <row r="150" spans="2:65" s="7" customFormat="1" ht="22.5" customHeight="1" x14ac:dyDescent="0.3">
      <c r="B150" s="109"/>
      <c r="C150" s="110"/>
      <c r="D150" s="110"/>
      <c r="E150" s="111" t="s">
        <v>1</v>
      </c>
      <c r="F150" s="151" t="s">
        <v>125</v>
      </c>
      <c r="G150" s="152"/>
      <c r="H150" s="152"/>
      <c r="I150" s="152"/>
      <c r="J150" s="110"/>
      <c r="K150" s="112">
        <v>114.95</v>
      </c>
      <c r="L150" s="110"/>
      <c r="M150" s="110"/>
      <c r="N150" s="110"/>
      <c r="O150" s="110"/>
      <c r="P150" s="110"/>
      <c r="Q150" s="110"/>
      <c r="R150" s="113"/>
      <c r="T150" s="114"/>
      <c r="U150" s="110"/>
      <c r="V150" s="110"/>
      <c r="W150" s="110"/>
      <c r="X150" s="110"/>
      <c r="Y150" s="110"/>
      <c r="Z150" s="110"/>
      <c r="AA150" s="110"/>
      <c r="AB150" s="110"/>
      <c r="AC150" s="110"/>
      <c r="AD150" s="115"/>
      <c r="AT150" s="116" t="s">
        <v>109</v>
      </c>
      <c r="AU150" s="116" t="s">
        <v>98</v>
      </c>
      <c r="AV150" s="7" t="s">
        <v>94</v>
      </c>
      <c r="AW150" s="7" t="s">
        <v>3</v>
      </c>
      <c r="AX150" s="7" t="s">
        <v>46</v>
      </c>
      <c r="AY150" s="116" t="s">
        <v>90</v>
      </c>
    </row>
    <row r="151" spans="2:65" s="1" customFormat="1" ht="31.5" customHeight="1" x14ac:dyDescent="0.3">
      <c r="B151" s="70"/>
      <c r="C151" s="92" t="s">
        <v>152</v>
      </c>
      <c r="D151" s="92" t="s">
        <v>91</v>
      </c>
      <c r="E151" s="93" t="s">
        <v>153</v>
      </c>
      <c r="F151" s="130" t="s">
        <v>154</v>
      </c>
      <c r="G151" s="130"/>
      <c r="H151" s="130"/>
      <c r="I151" s="130"/>
      <c r="J151" s="94" t="s">
        <v>106</v>
      </c>
      <c r="K151" s="95">
        <v>198.4</v>
      </c>
      <c r="L151" s="96">
        <v>0</v>
      </c>
      <c r="M151" s="131"/>
      <c r="N151" s="131"/>
      <c r="O151" s="131"/>
      <c r="P151" s="131">
        <f>ROUND(V151*K151,2)</f>
        <v>0</v>
      </c>
      <c r="Q151" s="131"/>
      <c r="R151" s="71"/>
      <c r="T151" s="97" t="s">
        <v>1</v>
      </c>
      <c r="U151" s="28" t="s">
        <v>28</v>
      </c>
      <c r="V151" s="57">
        <f>L151+M151</f>
        <v>0</v>
      </c>
      <c r="W151" s="57">
        <f>ROUND(L151*K151,2)</f>
        <v>0</v>
      </c>
      <c r="X151" s="57">
        <f>ROUND(M151*K151,2)</f>
        <v>0</v>
      </c>
      <c r="Y151" s="98">
        <v>8.3000000000000004E-2</v>
      </c>
      <c r="Z151" s="98">
        <f>Y151*K151</f>
        <v>16.467200000000002</v>
      </c>
      <c r="AA151" s="98">
        <v>0</v>
      </c>
      <c r="AB151" s="98">
        <f>AA151*K151</f>
        <v>0</v>
      </c>
      <c r="AC151" s="98">
        <v>0</v>
      </c>
      <c r="AD151" s="99">
        <f>AC151*K151</f>
        <v>0</v>
      </c>
      <c r="AR151" s="12" t="s">
        <v>94</v>
      </c>
      <c r="AT151" s="12" t="s">
        <v>91</v>
      </c>
      <c r="AU151" s="12" t="s">
        <v>98</v>
      </c>
      <c r="AY151" s="12" t="s">
        <v>90</v>
      </c>
      <c r="BE151" s="100">
        <f>IF(U151="základní",P151,0)</f>
        <v>0</v>
      </c>
      <c r="BF151" s="100">
        <f>IF(U151="snížená",P151,0)</f>
        <v>0</v>
      </c>
      <c r="BG151" s="100">
        <f>IF(U151="zákl. přenesená",P151,0)</f>
        <v>0</v>
      </c>
      <c r="BH151" s="100">
        <f>IF(U151="sníž. přenesená",P151,0)</f>
        <v>0</v>
      </c>
      <c r="BI151" s="100">
        <f>IF(U151="nulová",P151,0)</f>
        <v>0</v>
      </c>
      <c r="BJ151" s="12" t="s">
        <v>46</v>
      </c>
      <c r="BK151" s="100">
        <f>ROUND(V151*K151,2)</f>
        <v>0</v>
      </c>
      <c r="BL151" s="12" t="s">
        <v>94</v>
      </c>
      <c r="BM151" s="12" t="s">
        <v>155</v>
      </c>
    </row>
    <row r="152" spans="2:65" s="6" customFormat="1" ht="22.5" customHeight="1" x14ac:dyDescent="0.3">
      <c r="B152" s="101"/>
      <c r="C152" s="102"/>
      <c r="D152" s="102"/>
      <c r="E152" s="103" t="s">
        <v>1</v>
      </c>
      <c r="F152" s="146" t="s">
        <v>156</v>
      </c>
      <c r="G152" s="147"/>
      <c r="H152" s="147"/>
      <c r="I152" s="147"/>
      <c r="J152" s="102"/>
      <c r="K152" s="104">
        <v>198.4</v>
      </c>
      <c r="L152" s="102"/>
      <c r="M152" s="102"/>
      <c r="N152" s="102"/>
      <c r="O152" s="102"/>
      <c r="P152" s="102"/>
      <c r="Q152" s="102"/>
      <c r="R152" s="105"/>
      <c r="T152" s="106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7"/>
      <c r="AT152" s="108" t="s">
        <v>109</v>
      </c>
      <c r="AU152" s="108" t="s">
        <v>98</v>
      </c>
      <c r="AV152" s="6" t="s">
        <v>53</v>
      </c>
      <c r="AW152" s="6" t="s">
        <v>3</v>
      </c>
      <c r="AX152" s="6" t="s">
        <v>46</v>
      </c>
      <c r="AY152" s="108" t="s">
        <v>90</v>
      </c>
    </row>
    <row r="153" spans="2:65" s="1" customFormat="1" ht="44.25" customHeight="1" x14ac:dyDescent="0.3">
      <c r="B153" s="70"/>
      <c r="C153" s="92" t="s">
        <v>7</v>
      </c>
      <c r="D153" s="92" t="s">
        <v>91</v>
      </c>
      <c r="E153" s="93" t="s">
        <v>157</v>
      </c>
      <c r="F153" s="130" t="s">
        <v>158</v>
      </c>
      <c r="G153" s="130"/>
      <c r="H153" s="130"/>
      <c r="I153" s="130"/>
      <c r="J153" s="94" t="s">
        <v>106</v>
      </c>
      <c r="K153" s="95">
        <v>992</v>
      </c>
      <c r="L153" s="96">
        <v>0</v>
      </c>
      <c r="M153" s="131"/>
      <c r="N153" s="131"/>
      <c r="O153" s="131"/>
      <c r="P153" s="131">
        <f>ROUND(V153*K153,2)</f>
        <v>0</v>
      </c>
      <c r="Q153" s="131"/>
      <c r="R153" s="71"/>
      <c r="T153" s="97" t="s">
        <v>1</v>
      </c>
      <c r="U153" s="28" t="s">
        <v>28</v>
      </c>
      <c r="V153" s="57">
        <f>L153+M153</f>
        <v>0</v>
      </c>
      <c r="W153" s="57">
        <f>ROUND(L153*K153,2)</f>
        <v>0</v>
      </c>
      <c r="X153" s="57">
        <f>ROUND(M153*K153,2)</f>
        <v>0</v>
      </c>
      <c r="Y153" s="98">
        <v>4.0000000000000001E-3</v>
      </c>
      <c r="Z153" s="98">
        <f>Y153*K153</f>
        <v>3.968</v>
      </c>
      <c r="AA153" s="98">
        <v>0</v>
      </c>
      <c r="AB153" s="98">
        <f>AA153*K153</f>
        <v>0</v>
      </c>
      <c r="AC153" s="98">
        <v>0</v>
      </c>
      <c r="AD153" s="99">
        <f>AC153*K153</f>
        <v>0</v>
      </c>
      <c r="AR153" s="12" t="s">
        <v>94</v>
      </c>
      <c r="AT153" s="12" t="s">
        <v>91</v>
      </c>
      <c r="AU153" s="12" t="s">
        <v>98</v>
      </c>
      <c r="AY153" s="12" t="s">
        <v>90</v>
      </c>
      <c r="BE153" s="100">
        <f>IF(U153="základní",P153,0)</f>
        <v>0</v>
      </c>
      <c r="BF153" s="100">
        <f>IF(U153="snížená",P153,0)</f>
        <v>0</v>
      </c>
      <c r="BG153" s="100">
        <f>IF(U153="zákl. přenesená",P153,0)</f>
        <v>0</v>
      </c>
      <c r="BH153" s="100">
        <f>IF(U153="sníž. přenesená",P153,0)</f>
        <v>0</v>
      </c>
      <c r="BI153" s="100">
        <f>IF(U153="nulová",P153,0)</f>
        <v>0</v>
      </c>
      <c r="BJ153" s="12" t="s">
        <v>46</v>
      </c>
      <c r="BK153" s="100">
        <f>ROUND(V153*K153,2)</f>
        <v>0</v>
      </c>
      <c r="BL153" s="12" t="s">
        <v>94</v>
      </c>
      <c r="BM153" s="12" t="s">
        <v>159</v>
      </c>
    </row>
    <row r="154" spans="2:65" s="6" customFormat="1" ht="22.5" customHeight="1" x14ac:dyDescent="0.3">
      <c r="B154" s="101"/>
      <c r="C154" s="102"/>
      <c r="D154" s="102"/>
      <c r="E154" s="103" t="s">
        <v>1</v>
      </c>
      <c r="F154" s="146" t="s">
        <v>160</v>
      </c>
      <c r="G154" s="147"/>
      <c r="H154" s="147"/>
      <c r="I154" s="147"/>
      <c r="J154" s="102"/>
      <c r="K154" s="104">
        <v>992</v>
      </c>
      <c r="L154" s="102"/>
      <c r="M154" s="102"/>
      <c r="N154" s="102"/>
      <c r="O154" s="102"/>
      <c r="P154" s="102"/>
      <c r="Q154" s="102"/>
      <c r="R154" s="105"/>
      <c r="T154" s="106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7"/>
      <c r="AT154" s="108" t="s">
        <v>109</v>
      </c>
      <c r="AU154" s="108" t="s">
        <v>98</v>
      </c>
      <c r="AV154" s="6" t="s">
        <v>53</v>
      </c>
      <c r="AW154" s="6" t="s">
        <v>3</v>
      </c>
      <c r="AX154" s="6" t="s">
        <v>46</v>
      </c>
      <c r="AY154" s="108" t="s">
        <v>90</v>
      </c>
    </row>
    <row r="155" spans="2:65" s="5" customFormat="1" ht="22.35" customHeight="1" x14ac:dyDescent="0.35">
      <c r="B155" s="80"/>
      <c r="C155" s="81"/>
      <c r="D155" s="91" t="s">
        <v>68</v>
      </c>
      <c r="E155" s="91"/>
      <c r="F155" s="126"/>
      <c r="G155" s="126"/>
      <c r="H155" s="126"/>
      <c r="I155" s="126"/>
      <c r="J155" s="91"/>
      <c r="K155" s="91"/>
      <c r="L155" s="91"/>
      <c r="M155" s="136">
        <f>BK155</f>
        <v>0</v>
      </c>
      <c r="N155" s="137"/>
      <c r="O155" s="137"/>
      <c r="P155" s="137"/>
      <c r="Q155" s="137"/>
      <c r="R155" s="83"/>
      <c r="T155" s="84"/>
      <c r="U155" s="81"/>
      <c r="V155" s="81"/>
      <c r="W155" s="85">
        <f>SUM(W156:W199)</f>
        <v>0</v>
      </c>
      <c r="X155" s="85">
        <f>SUM(X156:X199)</f>
        <v>0</v>
      </c>
      <c r="Y155" s="81"/>
      <c r="Z155" s="86">
        <f>SUM(Z156:Z199)</f>
        <v>110.522604</v>
      </c>
      <c r="AA155" s="81"/>
      <c r="AB155" s="86">
        <f>SUM(AB156:AB199)</f>
        <v>0</v>
      </c>
      <c r="AC155" s="81"/>
      <c r="AD155" s="87">
        <f>SUM(AD156:AD199)</f>
        <v>0</v>
      </c>
      <c r="AR155" s="88" t="s">
        <v>46</v>
      </c>
      <c r="AT155" s="89" t="s">
        <v>44</v>
      </c>
      <c r="AU155" s="89" t="s">
        <v>53</v>
      </c>
      <c r="AY155" s="88" t="s">
        <v>90</v>
      </c>
      <c r="BK155" s="90">
        <f>SUM(BK156:BK199)</f>
        <v>0</v>
      </c>
    </row>
    <row r="156" spans="2:65" s="1" customFormat="1" ht="31.5" customHeight="1" x14ac:dyDescent="0.3">
      <c r="B156" s="70"/>
      <c r="C156" s="92" t="s">
        <v>161</v>
      </c>
      <c r="D156" s="92" t="s">
        <v>91</v>
      </c>
      <c r="E156" s="93" t="s">
        <v>162</v>
      </c>
      <c r="F156" s="130" t="s">
        <v>163</v>
      </c>
      <c r="G156" s="130"/>
      <c r="H156" s="130"/>
      <c r="I156" s="130"/>
      <c r="J156" s="94" t="s">
        <v>164</v>
      </c>
      <c r="K156" s="95">
        <v>357.12</v>
      </c>
      <c r="L156" s="96"/>
      <c r="M156" s="131">
        <v>0</v>
      </c>
      <c r="N156" s="131"/>
      <c r="O156" s="131"/>
      <c r="P156" s="131">
        <f>ROUND(V156*K156,2)</f>
        <v>0</v>
      </c>
      <c r="Q156" s="131"/>
      <c r="R156" s="71"/>
      <c r="T156" s="97" t="s">
        <v>1</v>
      </c>
      <c r="U156" s="28" t="s">
        <v>28</v>
      </c>
      <c r="V156" s="57">
        <f>L156+M156</f>
        <v>0</v>
      </c>
      <c r="W156" s="57">
        <f>ROUND(L156*K156,2)</f>
        <v>0</v>
      </c>
      <c r="X156" s="57">
        <f>ROUND(M156*K156,2)</f>
        <v>0</v>
      </c>
      <c r="Y156" s="98">
        <v>0</v>
      </c>
      <c r="Z156" s="98">
        <f>Y156*K156</f>
        <v>0</v>
      </c>
      <c r="AA156" s="98">
        <v>0</v>
      </c>
      <c r="AB156" s="98">
        <f>AA156*K156</f>
        <v>0</v>
      </c>
      <c r="AC156" s="98">
        <v>0</v>
      </c>
      <c r="AD156" s="99">
        <f>AC156*K156</f>
        <v>0</v>
      </c>
      <c r="AR156" s="12" t="s">
        <v>94</v>
      </c>
      <c r="AT156" s="12" t="s">
        <v>91</v>
      </c>
      <c r="AU156" s="12" t="s">
        <v>98</v>
      </c>
      <c r="AY156" s="12" t="s">
        <v>90</v>
      </c>
      <c r="BE156" s="100">
        <f>IF(U156="základní",P156,0)</f>
        <v>0</v>
      </c>
      <c r="BF156" s="100">
        <f>IF(U156="snížená",P156,0)</f>
        <v>0</v>
      </c>
      <c r="BG156" s="100">
        <f>IF(U156="zákl. přenesená",P156,0)</f>
        <v>0</v>
      </c>
      <c r="BH156" s="100">
        <f>IF(U156="sníž. přenesená",P156,0)</f>
        <v>0</v>
      </c>
      <c r="BI156" s="100">
        <f>IF(U156="nulová",P156,0)</f>
        <v>0</v>
      </c>
      <c r="BJ156" s="12" t="s">
        <v>46</v>
      </c>
      <c r="BK156" s="100">
        <f>ROUND(V156*K156,2)</f>
        <v>0</v>
      </c>
      <c r="BL156" s="12" t="s">
        <v>94</v>
      </c>
      <c r="BM156" s="12" t="s">
        <v>165</v>
      </c>
    </row>
    <row r="157" spans="2:65" s="6" customFormat="1" ht="22.5" customHeight="1" x14ac:dyDescent="0.3">
      <c r="B157" s="101"/>
      <c r="C157" s="102"/>
      <c r="D157" s="102"/>
      <c r="E157" s="103" t="s">
        <v>1</v>
      </c>
      <c r="F157" s="146" t="s">
        <v>166</v>
      </c>
      <c r="G157" s="147"/>
      <c r="H157" s="147"/>
      <c r="I157" s="147"/>
      <c r="J157" s="102"/>
      <c r="K157" s="104">
        <v>357.12</v>
      </c>
      <c r="L157" s="102"/>
      <c r="M157" s="102"/>
      <c r="N157" s="102"/>
      <c r="O157" s="102"/>
      <c r="P157" s="102"/>
      <c r="Q157" s="102"/>
      <c r="R157" s="105"/>
      <c r="T157" s="106"/>
      <c r="U157" s="102"/>
      <c r="V157" s="102"/>
      <c r="W157" s="102"/>
      <c r="X157" s="102"/>
      <c r="Y157" s="102"/>
      <c r="Z157" s="102"/>
      <c r="AA157" s="102"/>
      <c r="AB157" s="102"/>
      <c r="AC157" s="102"/>
      <c r="AD157" s="107"/>
      <c r="AT157" s="108" t="s">
        <v>109</v>
      </c>
      <c r="AU157" s="108" t="s">
        <v>98</v>
      </c>
      <c r="AV157" s="6" t="s">
        <v>53</v>
      </c>
      <c r="AW157" s="6" t="s">
        <v>3</v>
      </c>
      <c r="AX157" s="6" t="s">
        <v>46</v>
      </c>
      <c r="AY157" s="108" t="s">
        <v>90</v>
      </c>
    </row>
    <row r="158" spans="2:65" s="1" customFormat="1" ht="22.5" customHeight="1" x14ac:dyDescent="0.3">
      <c r="B158" s="70"/>
      <c r="C158" s="92" t="s">
        <v>167</v>
      </c>
      <c r="D158" s="92" t="s">
        <v>91</v>
      </c>
      <c r="E158" s="93" t="s">
        <v>168</v>
      </c>
      <c r="F158" s="130" t="s">
        <v>169</v>
      </c>
      <c r="G158" s="130"/>
      <c r="H158" s="130"/>
      <c r="I158" s="130"/>
      <c r="J158" s="94" t="s">
        <v>106</v>
      </c>
      <c r="K158" s="95">
        <v>198.4</v>
      </c>
      <c r="L158" s="96">
        <v>0</v>
      </c>
      <c r="M158" s="131"/>
      <c r="N158" s="131"/>
      <c r="O158" s="131"/>
      <c r="P158" s="131">
        <f>ROUND(V158*K158,2)</f>
        <v>0</v>
      </c>
      <c r="Q158" s="131"/>
      <c r="R158" s="71"/>
      <c r="T158" s="97" t="s">
        <v>1</v>
      </c>
      <c r="U158" s="28" t="s">
        <v>28</v>
      </c>
      <c r="V158" s="57">
        <f>L158+M158</f>
        <v>0</v>
      </c>
      <c r="W158" s="57">
        <f>ROUND(L158*K158,2)</f>
        <v>0</v>
      </c>
      <c r="X158" s="57">
        <f>ROUND(M158*K158,2)</f>
        <v>0</v>
      </c>
      <c r="Y158" s="98">
        <v>0</v>
      </c>
      <c r="Z158" s="98">
        <f>Y158*K158</f>
        <v>0</v>
      </c>
      <c r="AA158" s="98">
        <v>0</v>
      </c>
      <c r="AB158" s="98">
        <f>AA158*K158</f>
        <v>0</v>
      </c>
      <c r="AC158" s="98">
        <v>0</v>
      </c>
      <c r="AD158" s="99">
        <f>AC158*K158</f>
        <v>0</v>
      </c>
      <c r="AR158" s="12" t="s">
        <v>94</v>
      </c>
      <c r="AT158" s="12" t="s">
        <v>91</v>
      </c>
      <c r="AU158" s="12" t="s">
        <v>98</v>
      </c>
      <c r="AY158" s="12" t="s">
        <v>90</v>
      </c>
      <c r="BE158" s="100">
        <f>IF(U158="základní",P158,0)</f>
        <v>0</v>
      </c>
      <c r="BF158" s="100">
        <f>IF(U158="snížená",P158,0)</f>
        <v>0</v>
      </c>
      <c r="BG158" s="100">
        <f>IF(U158="zákl. přenesená",P158,0)</f>
        <v>0</v>
      </c>
      <c r="BH158" s="100">
        <f>IF(U158="sníž. přenesená",P158,0)</f>
        <v>0</v>
      </c>
      <c r="BI158" s="100">
        <f>IF(U158="nulová",P158,0)</f>
        <v>0</v>
      </c>
      <c r="BJ158" s="12" t="s">
        <v>46</v>
      </c>
      <c r="BK158" s="100">
        <f>ROUND(V158*K158,2)</f>
        <v>0</v>
      </c>
      <c r="BL158" s="12" t="s">
        <v>94</v>
      </c>
      <c r="BM158" s="12" t="s">
        <v>170</v>
      </c>
    </row>
    <row r="159" spans="2:65" s="6" customFormat="1" ht="22.5" customHeight="1" x14ac:dyDescent="0.3">
      <c r="B159" s="101"/>
      <c r="C159" s="102"/>
      <c r="D159" s="102"/>
      <c r="E159" s="103" t="s">
        <v>1</v>
      </c>
      <c r="F159" s="146" t="s">
        <v>171</v>
      </c>
      <c r="G159" s="147"/>
      <c r="H159" s="147"/>
      <c r="I159" s="147"/>
      <c r="J159" s="102"/>
      <c r="K159" s="104">
        <v>198.4</v>
      </c>
      <c r="L159" s="102"/>
      <c r="M159" s="102"/>
      <c r="N159" s="102"/>
      <c r="O159" s="102"/>
      <c r="P159" s="102"/>
      <c r="Q159" s="102"/>
      <c r="R159" s="105"/>
      <c r="T159" s="106"/>
      <c r="U159" s="102"/>
      <c r="V159" s="102"/>
      <c r="W159" s="102"/>
      <c r="X159" s="102"/>
      <c r="Y159" s="102"/>
      <c r="Z159" s="102"/>
      <c r="AA159" s="102"/>
      <c r="AB159" s="102"/>
      <c r="AC159" s="102"/>
      <c r="AD159" s="107"/>
      <c r="AT159" s="108" t="s">
        <v>109</v>
      </c>
      <c r="AU159" s="108" t="s">
        <v>98</v>
      </c>
      <c r="AV159" s="6" t="s">
        <v>53</v>
      </c>
      <c r="AW159" s="6" t="s">
        <v>3</v>
      </c>
      <c r="AX159" s="6" t="s">
        <v>46</v>
      </c>
      <c r="AY159" s="108" t="s">
        <v>90</v>
      </c>
    </row>
    <row r="160" spans="2:65" s="1" customFormat="1" ht="31.5" customHeight="1" x14ac:dyDescent="0.3">
      <c r="B160" s="70"/>
      <c r="C160" s="92" t="s">
        <v>172</v>
      </c>
      <c r="D160" s="92" t="s">
        <v>91</v>
      </c>
      <c r="E160" s="93" t="s">
        <v>173</v>
      </c>
      <c r="F160" s="130" t="s">
        <v>174</v>
      </c>
      <c r="G160" s="130"/>
      <c r="H160" s="130"/>
      <c r="I160" s="130"/>
      <c r="J160" s="94" t="s">
        <v>106</v>
      </c>
      <c r="K160" s="95">
        <v>128.5</v>
      </c>
      <c r="L160" s="96">
        <v>0</v>
      </c>
      <c r="M160" s="131"/>
      <c r="N160" s="131"/>
      <c r="O160" s="131"/>
      <c r="P160" s="131">
        <f>ROUND(V160*K160,2)</f>
        <v>0</v>
      </c>
      <c r="Q160" s="131"/>
      <c r="R160" s="71"/>
      <c r="T160" s="97" t="s">
        <v>1</v>
      </c>
      <c r="U160" s="28" t="s">
        <v>28</v>
      </c>
      <c r="V160" s="57">
        <f>L160+M160</f>
        <v>0</v>
      </c>
      <c r="W160" s="57">
        <f>ROUND(L160*K160,2)</f>
        <v>0</v>
      </c>
      <c r="X160" s="57">
        <f>ROUND(M160*K160,2)</f>
        <v>0</v>
      </c>
      <c r="Y160" s="98">
        <v>0.29899999999999999</v>
      </c>
      <c r="Z160" s="98">
        <f>Y160*K160</f>
        <v>38.421500000000002</v>
      </c>
      <c r="AA160" s="98">
        <v>0</v>
      </c>
      <c r="AB160" s="98">
        <f>AA160*K160</f>
        <v>0</v>
      </c>
      <c r="AC160" s="98">
        <v>0</v>
      </c>
      <c r="AD160" s="99">
        <f>AC160*K160</f>
        <v>0</v>
      </c>
      <c r="AR160" s="12" t="s">
        <v>94</v>
      </c>
      <c r="AT160" s="12" t="s">
        <v>91</v>
      </c>
      <c r="AU160" s="12" t="s">
        <v>98</v>
      </c>
      <c r="AY160" s="12" t="s">
        <v>90</v>
      </c>
      <c r="BE160" s="100">
        <f>IF(U160="základní",P160,0)</f>
        <v>0</v>
      </c>
      <c r="BF160" s="100">
        <f>IF(U160="snížená",P160,0)</f>
        <v>0</v>
      </c>
      <c r="BG160" s="100">
        <f>IF(U160="zákl. přenesená",P160,0)</f>
        <v>0</v>
      </c>
      <c r="BH160" s="100">
        <f>IF(U160="sníž. přenesená",P160,0)</f>
        <v>0</v>
      </c>
      <c r="BI160" s="100">
        <f>IF(U160="nulová",P160,0)</f>
        <v>0</v>
      </c>
      <c r="BJ160" s="12" t="s">
        <v>46</v>
      </c>
      <c r="BK160" s="100">
        <f>ROUND(V160*K160,2)</f>
        <v>0</v>
      </c>
      <c r="BL160" s="12" t="s">
        <v>94</v>
      </c>
      <c r="BM160" s="12" t="s">
        <v>175</v>
      </c>
    </row>
    <row r="161" spans="2:65" s="6" customFormat="1" ht="22.5" customHeight="1" x14ac:dyDescent="0.3">
      <c r="B161" s="101"/>
      <c r="C161" s="102"/>
      <c r="D161" s="102"/>
      <c r="E161" s="103" t="s">
        <v>1</v>
      </c>
      <c r="F161" s="146" t="s">
        <v>176</v>
      </c>
      <c r="G161" s="147"/>
      <c r="H161" s="147"/>
      <c r="I161" s="147"/>
      <c r="J161" s="102"/>
      <c r="K161" s="104">
        <v>198.4</v>
      </c>
      <c r="L161" s="102"/>
      <c r="M161" s="102"/>
      <c r="N161" s="102"/>
      <c r="O161" s="102"/>
      <c r="P161" s="102"/>
      <c r="Q161" s="102"/>
      <c r="R161" s="105"/>
      <c r="T161" s="106"/>
      <c r="U161" s="102"/>
      <c r="V161" s="102"/>
      <c r="W161" s="102"/>
      <c r="X161" s="102"/>
      <c r="Y161" s="102"/>
      <c r="Z161" s="102"/>
      <c r="AA161" s="102"/>
      <c r="AB161" s="102"/>
      <c r="AC161" s="102"/>
      <c r="AD161" s="107"/>
      <c r="AT161" s="108" t="s">
        <v>109</v>
      </c>
      <c r="AU161" s="108" t="s">
        <v>98</v>
      </c>
      <c r="AV161" s="6" t="s">
        <v>53</v>
      </c>
      <c r="AW161" s="6" t="s">
        <v>3</v>
      </c>
      <c r="AX161" s="6" t="s">
        <v>45</v>
      </c>
      <c r="AY161" s="108" t="s">
        <v>90</v>
      </c>
    </row>
    <row r="162" spans="2:65" s="6" customFormat="1" ht="22.5" customHeight="1" x14ac:dyDescent="0.3">
      <c r="B162" s="101"/>
      <c r="C162" s="102"/>
      <c r="D162" s="102"/>
      <c r="E162" s="103" t="s">
        <v>1</v>
      </c>
      <c r="F162" s="149" t="s">
        <v>177</v>
      </c>
      <c r="G162" s="150"/>
      <c r="H162" s="150"/>
      <c r="I162" s="150"/>
      <c r="J162" s="102"/>
      <c r="K162" s="104">
        <v>-57.46</v>
      </c>
      <c r="L162" s="102"/>
      <c r="M162" s="102"/>
      <c r="N162" s="102"/>
      <c r="O162" s="102"/>
      <c r="P162" s="102"/>
      <c r="Q162" s="102"/>
      <c r="R162" s="105"/>
      <c r="T162" s="106"/>
      <c r="U162" s="102"/>
      <c r="V162" s="102"/>
      <c r="W162" s="102"/>
      <c r="X162" s="102"/>
      <c r="Y162" s="102"/>
      <c r="Z162" s="102"/>
      <c r="AA162" s="102"/>
      <c r="AB162" s="102"/>
      <c r="AC162" s="102"/>
      <c r="AD162" s="107"/>
      <c r="AT162" s="108" t="s">
        <v>109</v>
      </c>
      <c r="AU162" s="108" t="s">
        <v>98</v>
      </c>
      <c r="AV162" s="6" t="s">
        <v>53</v>
      </c>
      <c r="AW162" s="6" t="s">
        <v>3</v>
      </c>
      <c r="AX162" s="6" t="s">
        <v>45</v>
      </c>
      <c r="AY162" s="108" t="s">
        <v>90</v>
      </c>
    </row>
    <row r="163" spans="2:65" s="6" customFormat="1" ht="22.5" customHeight="1" x14ac:dyDescent="0.3">
      <c r="B163" s="101"/>
      <c r="C163" s="102"/>
      <c r="D163" s="102"/>
      <c r="E163" s="103" t="s">
        <v>1</v>
      </c>
      <c r="F163" s="149" t="s">
        <v>178</v>
      </c>
      <c r="G163" s="150"/>
      <c r="H163" s="150"/>
      <c r="I163" s="150"/>
      <c r="J163" s="102"/>
      <c r="K163" s="104">
        <v>-12.44</v>
      </c>
      <c r="L163" s="102"/>
      <c r="M163" s="102"/>
      <c r="N163" s="102"/>
      <c r="O163" s="102"/>
      <c r="P163" s="102"/>
      <c r="Q163" s="102"/>
      <c r="R163" s="105"/>
      <c r="T163" s="106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7"/>
      <c r="AT163" s="108" t="s">
        <v>109</v>
      </c>
      <c r="AU163" s="108" t="s">
        <v>98</v>
      </c>
      <c r="AV163" s="6" t="s">
        <v>53</v>
      </c>
      <c r="AW163" s="6" t="s">
        <v>3</v>
      </c>
      <c r="AX163" s="6" t="s">
        <v>45</v>
      </c>
      <c r="AY163" s="108" t="s">
        <v>90</v>
      </c>
    </row>
    <row r="164" spans="2:65" s="7" customFormat="1" ht="22.5" customHeight="1" x14ac:dyDescent="0.3">
      <c r="B164" s="109"/>
      <c r="C164" s="110"/>
      <c r="D164" s="110"/>
      <c r="E164" s="111" t="s">
        <v>1</v>
      </c>
      <c r="F164" s="151" t="s">
        <v>125</v>
      </c>
      <c r="G164" s="152"/>
      <c r="H164" s="152"/>
      <c r="I164" s="152"/>
      <c r="J164" s="110"/>
      <c r="K164" s="112">
        <v>128.5</v>
      </c>
      <c r="L164" s="110"/>
      <c r="M164" s="110"/>
      <c r="N164" s="110"/>
      <c r="O164" s="110"/>
      <c r="P164" s="110"/>
      <c r="Q164" s="110"/>
      <c r="R164" s="113"/>
      <c r="T164" s="114"/>
      <c r="U164" s="110"/>
      <c r="V164" s="110"/>
      <c r="W164" s="110"/>
      <c r="X164" s="110"/>
      <c r="Y164" s="110"/>
      <c r="Z164" s="110"/>
      <c r="AA164" s="110"/>
      <c r="AB164" s="110"/>
      <c r="AC164" s="110"/>
      <c r="AD164" s="115"/>
      <c r="AT164" s="116" t="s">
        <v>109</v>
      </c>
      <c r="AU164" s="116" t="s">
        <v>98</v>
      </c>
      <c r="AV164" s="7" t="s">
        <v>94</v>
      </c>
      <c r="AW164" s="7" t="s">
        <v>3</v>
      </c>
      <c r="AX164" s="7" t="s">
        <v>46</v>
      </c>
      <c r="AY164" s="116" t="s">
        <v>90</v>
      </c>
    </row>
    <row r="165" spans="2:65" s="1" customFormat="1" ht="22.5" customHeight="1" x14ac:dyDescent="0.3">
      <c r="B165" s="70"/>
      <c r="C165" s="117" t="s">
        <v>179</v>
      </c>
      <c r="D165" s="117" t="s">
        <v>180</v>
      </c>
      <c r="E165" s="118" t="s">
        <v>181</v>
      </c>
      <c r="F165" s="142" t="s">
        <v>315</v>
      </c>
      <c r="G165" s="142"/>
      <c r="H165" s="142"/>
      <c r="I165" s="142"/>
      <c r="J165" s="119" t="s">
        <v>164</v>
      </c>
      <c r="K165" s="120">
        <v>231.3</v>
      </c>
      <c r="L165" s="121"/>
      <c r="M165" s="144">
        <v>0</v>
      </c>
      <c r="N165" s="144"/>
      <c r="O165" s="145"/>
      <c r="P165" s="131">
        <f>ROUND(V165*K165,2)</f>
        <v>0</v>
      </c>
      <c r="Q165" s="131"/>
      <c r="R165" s="71"/>
      <c r="T165" s="97" t="s">
        <v>1</v>
      </c>
      <c r="U165" s="28" t="s">
        <v>28</v>
      </c>
      <c r="V165" s="57">
        <f>L165+M165</f>
        <v>0</v>
      </c>
      <c r="W165" s="57">
        <f>ROUND(L165*K165,2)</f>
        <v>0</v>
      </c>
      <c r="X165" s="57">
        <f>ROUND(M165*K165,2)</f>
        <v>0</v>
      </c>
      <c r="Y165" s="98">
        <v>0</v>
      </c>
      <c r="Z165" s="98">
        <f>Y165*K165</f>
        <v>0</v>
      </c>
      <c r="AA165" s="98">
        <v>0</v>
      </c>
      <c r="AB165" s="98">
        <f>AA165*K165</f>
        <v>0</v>
      </c>
      <c r="AC165" s="98">
        <v>0</v>
      </c>
      <c r="AD165" s="99">
        <f>AC165*K165</f>
        <v>0</v>
      </c>
      <c r="AR165" s="12" t="s">
        <v>126</v>
      </c>
      <c r="AT165" s="12" t="s">
        <v>180</v>
      </c>
      <c r="AU165" s="12" t="s">
        <v>98</v>
      </c>
      <c r="AY165" s="12" t="s">
        <v>90</v>
      </c>
      <c r="BE165" s="100">
        <f>IF(U165="základní",P165,0)</f>
        <v>0</v>
      </c>
      <c r="BF165" s="100">
        <f>IF(U165="snížená",P165,0)</f>
        <v>0</v>
      </c>
      <c r="BG165" s="100">
        <f>IF(U165="zákl. přenesená",P165,0)</f>
        <v>0</v>
      </c>
      <c r="BH165" s="100">
        <f>IF(U165="sníž. přenesená",P165,0)</f>
        <v>0</v>
      </c>
      <c r="BI165" s="100">
        <f>IF(U165="nulová",P165,0)</f>
        <v>0</v>
      </c>
      <c r="BJ165" s="12" t="s">
        <v>46</v>
      </c>
      <c r="BK165" s="100">
        <f>ROUND(V165*K165,2)</f>
        <v>0</v>
      </c>
      <c r="BL165" s="12" t="s">
        <v>94</v>
      </c>
      <c r="BM165" s="12" t="s">
        <v>182</v>
      </c>
    </row>
    <row r="166" spans="2:65" s="6" customFormat="1" ht="22.5" customHeight="1" x14ac:dyDescent="0.3">
      <c r="B166" s="101"/>
      <c r="C166" s="102"/>
      <c r="D166" s="102"/>
      <c r="E166" s="103" t="s">
        <v>1</v>
      </c>
      <c r="F166" s="153" t="s">
        <v>327</v>
      </c>
      <c r="G166" s="147"/>
      <c r="H166" s="147"/>
      <c r="I166" s="147"/>
      <c r="J166" s="102"/>
      <c r="K166" s="104">
        <v>231.3</v>
      </c>
      <c r="L166" s="102"/>
      <c r="M166" s="102"/>
      <c r="N166" s="102"/>
      <c r="O166" s="102"/>
      <c r="P166" s="102"/>
      <c r="Q166" s="102"/>
      <c r="R166" s="105"/>
      <c r="T166" s="106"/>
      <c r="U166" s="102"/>
      <c r="V166" s="102"/>
      <c r="W166" s="102"/>
      <c r="X166" s="102"/>
      <c r="Y166" s="102"/>
      <c r="Z166" s="102"/>
      <c r="AA166" s="102"/>
      <c r="AB166" s="102"/>
      <c r="AC166" s="102"/>
      <c r="AD166" s="107"/>
      <c r="AT166" s="108" t="s">
        <v>109</v>
      </c>
      <c r="AU166" s="108" t="s">
        <v>98</v>
      </c>
      <c r="AV166" s="6" t="s">
        <v>53</v>
      </c>
      <c r="AW166" s="6" t="s">
        <v>3</v>
      </c>
      <c r="AX166" s="6" t="s">
        <v>46</v>
      </c>
      <c r="AY166" s="108" t="s">
        <v>90</v>
      </c>
    </row>
    <row r="167" spans="2:65" s="1" customFormat="1" ht="22.5" customHeight="1" x14ac:dyDescent="0.3">
      <c r="B167" s="70"/>
      <c r="C167" s="117" t="s">
        <v>183</v>
      </c>
      <c r="D167" s="117" t="s">
        <v>180</v>
      </c>
      <c r="E167" s="118" t="s">
        <v>184</v>
      </c>
      <c r="F167" s="143" t="s">
        <v>185</v>
      </c>
      <c r="G167" s="143"/>
      <c r="H167" s="143"/>
      <c r="I167" s="143"/>
      <c r="J167" s="119" t="s">
        <v>164</v>
      </c>
      <c r="K167" s="120">
        <v>102.83</v>
      </c>
      <c r="L167" s="121"/>
      <c r="M167" s="144">
        <v>0</v>
      </c>
      <c r="N167" s="144"/>
      <c r="O167" s="145"/>
      <c r="P167" s="131">
        <f>ROUND(V167*K167,2)</f>
        <v>0</v>
      </c>
      <c r="Q167" s="131"/>
      <c r="R167" s="71"/>
      <c r="T167" s="97" t="s">
        <v>1</v>
      </c>
      <c r="U167" s="28" t="s">
        <v>28</v>
      </c>
      <c r="V167" s="57">
        <f>L167+M167</f>
        <v>0</v>
      </c>
      <c r="W167" s="57">
        <f>ROUND(L167*K167,2)</f>
        <v>0</v>
      </c>
      <c r="X167" s="57">
        <f>ROUND(M167*K167,2)</f>
        <v>0</v>
      </c>
      <c r="Y167" s="98">
        <v>0</v>
      </c>
      <c r="Z167" s="98">
        <f>Y167*K167</f>
        <v>0</v>
      </c>
      <c r="AA167" s="98">
        <v>0</v>
      </c>
      <c r="AB167" s="98">
        <f>AA167*K167</f>
        <v>0</v>
      </c>
      <c r="AC167" s="98">
        <v>0</v>
      </c>
      <c r="AD167" s="99">
        <f>AC167*K167</f>
        <v>0</v>
      </c>
      <c r="AR167" s="12" t="s">
        <v>126</v>
      </c>
      <c r="AT167" s="12" t="s">
        <v>180</v>
      </c>
      <c r="AU167" s="12" t="s">
        <v>98</v>
      </c>
      <c r="AY167" s="12" t="s">
        <v>90</v>
      </c>
      <c r="BE167" s="100">
        <f>IF(U167="základní",P167,0)</f>
        <v>0</v>
      </c>
      <c r="BF167" s="100">
        <f>IF(U167="snížená",P167,0)</f>
        <v>0</v>
      </c>
      <c r="BG167" s="100">
        <f>IF(U167="zákl. přenesená",P167,0)</f>
        <v>0</v>
      </c>
      <c r="BH167" s="100">
        <f>IF(U167="sníž. přenesená",P167,0)</f>
        <v>0</v>
      </c>
      <c r="BI167" s="100">
        <f>IF(U167="nulová",P167,0)</f>
        <v>0</v>
      </c>
      <c r="BJ167" s="12" t="s">
        <v>46</v>
      </c>
      <c r="BK167" s="100">
        <f>ROUND(V167*K167,2)</f>
        <v>0</v>
      </c>
      <c r="BL167" s="12" t="s">
        <v>94</v>
      </c>
      <c r="BM167" s="12" t="s">
        <v>186</v>
      </c>
    </row>
    <row r="168" spans="2:65" s="6" customFormat="1" ht="22.5" customHeight="1" x14ac:dyDescent="0.3">
      <c r="B168" s="101"/>
      <c r="C168" s="102"/>
      <c r="D168" s="102"/>
      <c r="E168" s="103" t="s">
        <v>1</v>
      </c>
      <c r="F168" s="146" t="s">
        <v>187</v>
      </c>
      <c r="G168" s="147"/>
      <c r="H168" s="147"/>
      <c r="I168" s="147"/>
      <c r="J168" s="102"/>
      <c r="K168" s="104">
        <v>102.83</v>
      </c>
      <c r="L168" s="102"/>
      <c r="M168" s="102"/>
      <c r="N168" s="102"/>
      <c r="O168" s="102"/>
      <c r="P168" s="102"/>
      <c r="Q168" s="102"/>
      <c r="R168" s="105"/>
      <c r="T168" s="106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7"/>
      <c r="AT168" s="108" t="s">
        <v>109</v>
      </c>
      <c r="AU168" s="108" t="s">
        <v>98</v>
      </c>
      <c r="AV168" s="6" t="s">
        <v>53</v>
      </c>
      <c r="AW168" s="6" t="s">
        <v>3</v>
      </c>
      <c r="AX168" s="6" t="s">
        <v>46</v>
      </c>
      <c r="AY168" s="108" t="s">
        <v>90</v>
      </c>
    </row>
    <row r="169" spans="2:65" s="1" customFormat="1" ht="31.5" customHeight="1" x14ac:dyDescent="0.3">
      <c r="B169" s="70"/>
      <c r="C169" s="92" t="s">
        <v>6</v>
      </c>
      <c r="D169" s="92" t="s">
        <v>91</v>
      </c>
      <c r="E169" s="93" t="s">
        <v>188</v>
      </c>
      <c r="F169" s="130" t="s">
        <v>189</v>
      </c>
      <c r="G169" s="130"/>
      <c r="H169" s="130"/>
      <c r="I169" s="130"/>
      <c r="J169" s="94" t="s">
        <v>106</v>
      </c>
      <c r="K169" s="95">
        <v>28.564</v>
      </c>
      <c r="L169" s="96">
        <v>0</v>
      </c>
      <c r="M169" s="131"/>
      <c r="N169" s="131"/>
      <c r="O169" s="131"/>
      <c r="P169" s="131">
        <f>ROUND(V169*K169,2)</f>
        <v>0</v>
      </c>
      <c r="Q169" s="131"/>
      <c r="R169" s="71"/>
      <c r="T169" s="97" t="s">
        <v>1</v>
      </c>
      <c r="U169" s="28" t="s">
        <v>28</v>
      </c>
      <c r="V169" s="57">
        <f>L169+M169</f>
        <v>0</v>
      </c>
      <c r="W169" s="57">
        <f>ROUND(L169*K169,2)</f>
        <v>0</v>
      </c>
      <c r="X169" s="57">
        <f>ROUND(M169*K169,2)</f>
        <v>0</v>
      </c>
      <c r="Y169" s="98">
        <v>1.5</v>
      </c>
      <c r="Z169" s="98">
        <f>Y169*K169</f>
        <v>42.846000000000004</v>
      </c>
      <c r="AA169" s="98">
        <v>0</v>
      </c>
      <c r="AB169" s="98">
        <f>AA169*K169</f>
        <v>0</v>
      </c>
      <c r="AC169" s="98">
        <v>0</v>
      </c>
      <c r="AD169" s="99">
        <f>AC169*K169</f>
        <v>0</v>
      </c>
      <c r="AR169" s="12" t="s">
        <v>94</v>
      </c>
      <c r="AT169" s="12" t="s">
        <v>91</v>
      </c>
      <c r="AU169" s="12" t="s">
        <v>98</v>
      </c>
      <c r="AY169" s="12" t="s">
        <v>90</v>
      </c>
      <c r="BE169" s="100">
        <f>IF(U169="základní",P169,0)</f>
        <v>0</v>
      </c>
      <c r="BF169" s="100">
        <f>IF(U169="snížená",P169,0)</f>
        <v>0</v>
      </c>
      <c r="BG169" s="100">
        <f>IF(U169="zákl. přenesená",P169,0)</f>
        <v>0</v>
      </c>
      <c r="BH169" s="100">
        <f>IF(U169="sníž. přenesená",P169,0)</f>
        <v>0</v>
      </c>
      <c r="BI169" s="100">
        <f>IF(U169="nulová",P169,0)</f>
        <v>0</v>
      </c>
      <c r="BJ169" s="12" t="s">
        <v>46</v>
      </c>
      <c r="BK169" s="100">
        <f>ROUND(V169*K169,2)</f>
        <v>0</v>
      </c>
      <c r="BL169" s="12" t="s">
        <v>94</v>
      </c>
      <c r="BM169" s="12" t="s">
        <v>190</v>
      </c>
    </row>
    <row r="170" spans="2:65" s="6" customFormat="1" ht="22.5" customHeight="1" x14ac:dyDescent="0.3">
      <c r="B170" s="101"/>
      <c r="C170" s="102"/>
      <c r="D170" s="102"/>
      <c r="E170" s="103" t="s">
        <v>1</v>
      </c>
      <c r="F170" s="146" t="s">
        <v>191</v>
      </c>
      <c r="G170" s="147"/>
      <c r="H170" s="147"/>
      <c r="I170" s="147"/>
      <c r="J170" s="102"/>
      <c r="K170" s="104">
        <v>13.5</v>
      </c>
      <c r="L170" s="102"/>
      <c r="M170" s="102"/>
      <c r="N170" s="102"/>
      <c r="O170" s="102"/>
      <c r="P170" s="102"/>
      <c r="Q170" s="102"/>
      <c r="R170" s="105"/>
      <c r="T170" s="106"/>
      <c r="U170" s="102"/>
      <c r="V170" s="102"/>
      <c r="W170" s="102"/>
      <c r="X170" s="102"/>
      <c r="Y170" s="102"/>
      <c r="Z170" s="102"/>
      <c r="AA170" s="102"/>
      <c r="AB170" s="102"/>
      <c r="AC170" s="102"/>
      <c r="AD170" s="107"/>
      <c r="AT170" s="108" t="s">
        <v>109</v>
      </c>
      <c r="AU170" s="108" t="s">
        <v>98</v>
      </c>
      <c r="AV170" s="6" t="s">
        <v>53</v>
      </c>
      <c r="AW170" s="6" t="s">
        <v>3</v>
      </c>
      <c r="AX170" s="6" t="s">
        <v>45</v>
      </c>
      <c r="AY170" s="108" t="s">
        <v>90</v>
      </c>
    </row>
    <row r="171" spans="2:65" s="6" customFormat="1" ht="22.5" customHeight="1" x14ac:dyDescent="0.3">
      <c r="B171" s="101"/>
      <c r="C171" s="102"/>
      <c r="D171" s="102"/>
      <c r="E171" s="103" t="s">
        <v>1</v>
      </c>
      <c r="F171" s="149" t="s">
        <v>192</v>
      </c>
      <c r="G171" s="150"/>
      <c r="H171" s="150"/>
      <c r="I171" s="150"/>
      <c r="J171" s="102"/>
      <c r="K171" s="104">
        <v>18</v>
      </c>
      <c r="L171" s="102"/>
      <c r="M171" s="102"/>
      <c r="N171" s="102"/>
      <c r="O171" s="102"/>
      <c r="P171" s="102"/>
      <c r="Q171" s="102"/>
      <c r="R171" s="105"/>
      <c r="T171" s="106"/>
      <c r="U171" s="102"/>
      <c r="V171" s="102"/>
      <c r="W171" s="102"/>
      <c r="X171" s="102"/>
      <c r="Y171" s="102"/>
      <c r="Z171" s="102"/>
      <c r="AA171" s="102"/>
      <c r="AB171" s="102"/>
      <c r="AC171" s="102"/>
      <c r="AD171" s="107"/>
      <c r="AT171" s="108" t="s">
        <v>109</v>
      </c>
      <c r="AU171" s="108" t="s">
        <v>98</v>
      </c>
      <c r="AV171" s="6" t="s">
        <v>53</v>
      </c>
      <c r="AW171" s="6" t="s">
        <v>3</v>
      </c>
      <c r="AX171" s="6" t="s">
        <v>45</v>
      </c>
      <c r="AY171" s="108" t="s">
        <v>90</v>
      </c>
    </row>
    <row r="172" spans="2:65" s="6" customFormat="1" ht="22.5" customHeight="1" x14ac:dyDescent="0.3">
      <c r="B172" s="101"/>
      <c r="C172" s="102"/>
      <c r="D172" s="102"/>
      <c r="E172" s="103" t="s">
        <v>1</v>
      </c>
      <c r="F172" s="149" t="s">
        <v>193</v>
      </c>
      <c r="G172" s="150"/>
      <c r="H172" s="150"/>
      <c r="I172" s="150"/>
      <c r="J172" s="102"/>
      <c r="K172" s="104">
        <v>10</v>
      </c>
      <c r="L172" s="102"/>
      <c r="M172" s="102"/>
      <c r="N172" s="102"/>
      <c r="O172" s="102"/>
      <c r="P172" s="102"/>
      <c r="Q172" s="102"/>
      <c r="R172" s="105"/>
      <c r="T172" s="106"/>
      <c r="U172" s="102"/>
      <c r="V172" s="102"/>
      <c r="W172" s="102"/>
      <c r="X172" s="102"/>
      <c r="Y172" s="102"/>
      <c r="Z172" s="102"/>
      <c r="AA172" s="102"/>
      <c r="AB172" s="102"/>
      <c r="AC172" s="102"/>
      <c r="AD172" s="107"/>
      <c r="AT172" s="108" t="s">
        <v>109</v>
      </c>
      <c r="AU172" s="108" t="s">
        <v>98</v>
      </c>
      <c r="AV172" s="6" t="s">
        <v>53</v>
      </c>
      <c r="AW172" s="6" t="s">
        <v>3</v>
      </c>
      <c r="AX172" s="6" t="s">
        <v>45</v>
      </c>
      <c r="AY172" s="108" t="s">
        <v>90</v>
      </c>
    </row>
    <row r="173" spans="2:65" s="6" customFormat="1" ht="22.5" customHeight="1" x14ac:dyDescent="0.3">
      <c r="B173" s="101"/>
      <c r="C173" s="102"/>
      <c r="D173" s="102"/>
      <c r="E173" s="103" t="s">
        <v>1</v>
      </c>
      <c r="F173" s="149" t="s">
        <v>194</v>
      </c>
      <c r="G173" s="150"/>
      <c r="H173" s="150"/>
      <c r="I173" s="150"/>
      <c r="J173" s="102"/>
      <c r="K173" s="104">
        <v>2.5499999999999998</v>
      </c>
      <c r="L173" s="102"/>
      <c r="M173" s="102"/>
      <c r="N173" s="102"/>
      <c r="O173" s="102"/>
      <c r="P173" s="102"/>
      <c r="Q173" s="102"/>
      <c r="R173" s="105"/>
      <c r="T173" s="106"/>
      <c r="U173" s="102"/>
      <c r="V173" s="102"/>
      <c r="W173" s="102"/>
      <c r="X173" s="102"/>
      <c r="Y173" s="102"/>
      <c r="Z173" s="102"/>
      <c r="AA173" s="102"/>
      <c r="AB173" s="102"/>
      <c r="AC173" s="102"/>
      <c r="AD173" s="107"/>
      <c r="AT173" s="108" t="s">
        <v>109</v>
      </c>
      <c r="AU173" s="108" t="s">
        <v>98</v>
      </c>
      <c r="AV173" s="6" t="s">
        <v>53</v>
      </c>
      <c r="AW173" s="6" t="s">
        <v>3</v>
      </c>
      <c r="AX173" s="6" t="s">
        <v>45</v>
      </c>
      <c r="AY173" s="108" t="s">
        <v>90</v>
      </c>
    </row>
    <row r="174" spans="2:65" s="6" customFormat="1" ht="22.5" customHeight="1" x14ac:dyDescent="0.3">
      <c r="B174" s="101"/>
      <c r="C174" s="102"/>
      <c r="D174" s="102"/>
      <c r="E174" s="103" t="s">
        <v>1</v>
      </c>
      <c r="F174" s="149" t="s">
        <v>195</v>
      </c>
      <c r="G174" s="150"/>
      <c r="H174" s="150"/>
      <c r="I174" s="150"/>
      <c r="J174" s="102"/>
      <c r="K174" s="104">
        <v>2.25</v>
      </c>
      <c r="L174" s="102"/>
      <c r="M174" s="102"/>
      <c r="N174" s="102"/>
      <c r="O174" s="102"/>
      <c r="P174" s="102"/>
      <c r="Q174" s="102"/>
      <c r="R174" s="105"/>
      <c r="T174" s="106"/>
      <c r="U174" s="102"/>
      <c r="V174" s="102"/>
      <c r="W174" s="102"/>
      <c r="X174" s="102"/>
      <c r="Y174" s="102"/>
      <c r="Z174" s="102"/>
      <c r="AA174" s="102"/>
      <c r="AB174" s="102"/>
      <c r="AC174" s="102"/>
      <c r="AD174" s="107"/>
      <c r="AT174" s="108" t="s">
        <v>109</v>
      </c>
      <c r="AU174" s="108" t="s">
        <v>98</v>
      </c>
      <c r="AV174" s="6" t="s">
        <v>53</v>
      </c>
      <c r="AW174" s="6" t="s">
        <v>3</v>
      </c>
      <c r="AX174" s="6" t="s">
        <v>45</v>
      </c>
      <c r="AY174" s="108" t="s">
        <v>90</v>
      </c>
    </row>
    <row r="175" spans="2:65" s="6" customFormat="1" ht="31.5" customHeight="1" x14ac:dyDescent="0.3">
      <c r="B175" s="101"/>
      <c r="C175" s="102"/>
      <c r="D175" s="102"/>
      <c r="E175" s="103" t="s">
        <v>1</v>
      </c>
      <c r="F175" s="149" t="s">
        <v>196</v>
      </c>
      <c r="G175" s="150"/>
      <c r="H175" s="150"/>
      <c r="I175" s="150"/>
      <c r="J175" s="102"/>
      <c r="K175" s="104">
        <v>-0.33200000000000002</v>
      </c>
      <c r="L175" s="102"/>
      <c r="M175" s="102"/>
      <c r="N175" s="102"/>
      <c r="O175" s="102"/>
      <c r="P175" s="102"/>
      <c r="Q175" s="102"/>
      <c r="R175" s="105"/>
      <c r="T175" s="106"/>
      <c r="U175" s="102"/>
      <c r="V175" s="102"/>
      <c r="W175" s="102"/>
      <c r="X175" s="102"/>
      <c r="Y175" s="102"/>
      <c r="Z175" s="102"/>
      <c r="AA175" s="102"/>
      <c r="AB175" s="102"/>
      <c r="AC175" s="102"/>
      <c r="AD175" s="107"/>
      <c r="AT175" s="108" t="s">
        <v>109</v>
      </c>
      <c r="AU175" s="108" t="s">
        <v>98</v>
      </c>
      <c r="AV175" s="6" t="s">
        <v>53</v>
      </c>
      <c r="AW175" s="6" t="s">
        <v>3</v>
      </c>
      <c r="AX175" s="6" t="s">
        <v>45</v>
      </c>
      <c r="AY175" s="108" t="s">
        <v>90</v>
      </c>
    </row>
    <row r="176" spans="2:65" s="6" customFormat="1" ht="22.5" customHeight="1" x14ac:dyDescent="0.3">
      <c r="B176" s="101"/>
      <c r="C176" s="102"/>
      <c r="D176" s="102"/>
      <c r="E176" s="103" t="s">
        <v>1</v>
      </c>
      <c r="F176" s="149" t="s">
        <v>197</v>
      </c>
      <c r="G176" s="150"/>
      <c r="H176" s="150"/>
      <c r="I176" s="150"/>
      <c r="J176" s="102"/>
      <c r="K176" s="104">
        <v>2.952</v>
      </c>
      <c r="L176" s="102"/>
      <c r="M176" s="102"/>
      <c r="N176" s="102"/>
      <c r="O176" s="102"/>
      <c r="P176" s="102"/>
      <c r="Q176" s="102"/>
      <c r="R176" s="105"/>
      <c r="T176" s="106"/>
      <c r="U176" s="102"/>
      <c r="V176" s="102"/>
      <c r="W176" s="102"/>
      <c r="X176" s="102"/>
      <c r="Y176" s="102"/>
      <c r="Z176" s="102"/>
      <c r="AA176" s="102"/>
      <c r="AB176" s="102"/>
      <c r="AC176" s="102"/>
      <c r="AD176" s="107"/>
      <c r="AT176" s="108" t="s">
        <v>109</v>
      </c>
      <c r="AU176" s="108" t="s">
        <v>98</v>
      </c>
      <c r="AV176" s="6" t="s">
        <v>53</v>
      </c>
      <c r="AW176" s="6" t="s">
        <v>3</v>
      </c>
      <c r="AX176" s="6" t="s">
        <v>45</v>
      </c>
      <c r="AY176" s="108" t="s">
        <v>90</v>
      </c>
    </row>
    <row r="177" spans="2:65" s="6" customFormat="1" ht="22.5" customHeight="1" x14ac:dyDescent="0.3">
      <c r="B177" s="101"/>
      <c r="C177" s="102"/>
      <c r="D177" s="102"/>
      <c r="E177" s="103" t="s">
        <v>1</v>
      </c>
      <c r="F177" s="149" t="s">
        <v>198</v>
      </c>
      <c r="G177" s="150"/>
      <c r="H177" s="150"/>
      <c r="I177" s="150"/>
      <c r="J177" s="102"/>
      <c r="K177" s="104">
        <v>8.2080000000000002</v>
      </c>
      <c r="L177" s="102"/>
      <c r="M177" s="102"/>
      <c r="N177" s="102"/>
      <c r="O177" s="102"/>
      <c r="P177" s="102"/>
      <c r="Q177" s="102"/>
      <c r="R177" s="105"/>
      <c r="T177" s="106"/>
      <c r="U177" s="102"/>
      <c r="V177" s="102"/>
      <c r="W177" s="102"/>
      <c r="X177" s="102"/>
      <c r="Y177" s="102"/>
      <c r="Z177" s="102"/>
      <c r="AA177" s="102"/>
      <c r="AB177" s="102"/>
      <c r="AC177" s="102"/>
      <c r="AD177" s="107"/>
      <c r="AT177" s="108" t="s">
        <v>109</v>
      </c>
      <c r="AU177" s="108" t="s">
        <v>98</v>
      </c>
      <c r="AV177" s="6" t="s">
        <v>53</v>
      </c>
      <c r="AW177" s="6" t="s">
        <v>3</v>
      </c>
      <c r="AX177" s="6" t="s">
        <v>45</v>
      </c>
      <c r="AY177" s="108" t="s">
        <v>90</v>
      </c>
    </row>
    <row r="178" spans="2:65" s="7" customFormat="1" ht="22.5" customHeight="1" x14ac:dyDescent="0.3">
      <c r="B178" s="109"/>
      <c r="C178" s="110"/>
      <c r="D178" s="110"/>
      <c r="E178" s="111" t="s">
        <v>1</v>
      </c>
      <c r="F178" s="151" t="s">
        <v>125</v>
      </c>
      <c r="G178" s="152"/>
      <c r="H178" s="152"/>
      <c r="I178" s="152"/>
      <c r="J178" s="110"/>
      <c r="K178" s="112">
        <v>57.128</v>
      </c>
      <c r="L178" s="110"/>
      <c r="M178" s="110"/>
      <c r="N178" s="110"/>
      <c r="O178" s="110"/>
      <c r="P178" s="110"/>
      <c r="Q178" s="110"/>
      <c r="R178" s="113"/>
      <c r="T178" s="114"/>
      <c r="U178" s="110"/>
      <c r="V178" s="110"/>
      <c r="W178" s="110"/>
      <c r="X178" s="110"/>
      <c r="Y178" s="110"/>
      <c r="Z178" s="110"/>
      <c r="AA178" s="110"/>
      <c r="AB178" s="110"/>
      <c r="AC178" s="110"/>
      <c r="AD178" s="115"/>
      <c r="AT178" s="116" t="s">
        <v>109</v>
      </c>
      <c r="AU178" s="116" t="s">
        <v>98</v>
      </c>
      <c r="AV178" s="7" t="s">
        <v>94</v>
      </c>
      <c r="AW178" s="7" t="s">
        <v>3</v>
      </c>
      <c r="AX178" s="7" t="s">
        <v>45</v>
      </c>
      <c r="AY178" s="116" t="s">
        <v>90</v>
      </c>
    </row>
    <row r="179" spans="2:65" s="6" customFormat="1" ht="31.5" customHeight="1" x14ac:dyDescent="0.3">
      <c r="B179" s="101"/>
      <c r="C179" s="102"/>
      <c r="D179" s="102"/>
      <c r="E179" s="103" t="s">
        <v>1</v>
      </c>
      <c r="F179" s="149" t="s">
        <v>199</v>
      </c>
      <c r="G179" s="150"/>
      <c r="H179" s="150"/>
      <c r="I179" s="150"/>
      <c r="J179" s="102"/>
      <c r="K179" s="104">
        <v>28.564</v>
      </c>
      <c r="L179" s="102"/>
      <c r="M179" s="102"/>
      <c r="N179" s="102"/>
      <c r="O179" s="102"/>
      <c r="P179" s="102"/>
      <c r="Q179" s="102"/>
      <c r="R179" s="105"/>
      <c r="T179" s="106"/>
      <c r="U179" s="102"/>
      <c r="V179" s="102"/>
      <c r="W179" s="102"/>
      <c r="X179" s="102"/>
      <c r="Y179" s="102"/>
      <c r="Z179" s="102"/>
      <c r="AA179" s="102"/>
      <c r="AB179" s="102"/>
      <c r="AC179" s="102"/>
      <c r="AD179" s="107"/>
      <c r="AT179" s="108" t="s">
        <v>109</v>
      </c>
      <c r="AU179" s="108" t="s">
        <v>98</v>
      </c>
      <c r="AV179" s="6" t="s">
        <v>53</v>
      </c>
      <c r="AW179" s="6" t="s">
        <v>3</v>
      </c>
      <c r="AX179" s="6" t="s">
        <v>46</v>
      </c>
      <c r="AY179" s="108" t="s">
        <v>90</v>
      </c>
    </row>
    <row r="180" spans="2:65" s="1" customFormat="1" ht="31.5" customHeight="1" x14ac:dyDescent="0.3">
      <c r="B180" s="70"/>
      <c r="C180" s="92" t="s">
        <v>200</v>
      </c>
      <c r="D180" s="92" t="s">
        <v>91</v>
      </c>
      <c r="E180" s="93" t="s">
        <v>201</v>
      </c>
      <c r="F180" s="130" t="s">
        <v>202</v>
      </c>
      <c r="G180" s="130"/>
      <c r="H180" s="130"/>
      <c r="I180" s="130"/>
      <c r="J180" s="94" t="s">
        <v>106</v>
      </c>
      <c r="K180" s="95">
        <v>28.564</v>
      </c>
      <c r="L180" s="96">
        <v>0</v>
      </c>
      <c r="M180" s="131"/>
      <c r="N180" s="131"/>
      <c r="O180" s="131"/>
      <c r="P180" s="131">
        <f>ROUND(V180*K180,2)</f>
        <v>0</v>
      </c>
      <c r="Q180" s="131"/>
      <c r="R180" s="71"/>
      <c r="T180" s="97" t="s">
        <v>1</v>
      </c>
      <c r="U180" s="28" t="s">
        <v>28</v>
      </c>
      <c r="V180" s="57">
        <f>L180+M180</f>
        <v>0</v>
      </c>
      <c r="W180" s="57">
        <f>ROUND(L180*K180,2)</f>
        <v>0</v>
      </c>
      <c r="X180" s="57">
        <f>ROUND(M180*K180,2)</f>
        <v>0</v>
      </c>
      <c r="Y180" s="98">
        <v>0.28599999999999998</v>
      </c>
      <c r="Z180" s="98">
        <f>Y180*K180</f>
        <v>8.1693039999999986</v>
      </c>
      <c r="AA180" s="98">
        <v>0</v>
      </c>
      <c r="AB180" s="98">
        <f>AA180*K180</f>
        <v>0</v>
      </c>
      <c r="AC180" s="98">
        <v>0</v>
      </c>
      <c r="AD180" s="99">
        <f>AC180*K180</f>
        <v>0</v>
      </c>
      <c r="AR180" s="12" t="s">
        <v>94</v>
      </c>
      <c r="AT180" s="12" t="s">
        <v>91</v>
      </c>
      <c r="AU180" s="12" t="s">
        <v>98</v>
      </c>
      <c r="AY180" s="12" t="s">
        <v>90</v>
      </c>
      <c r="BE180" s="100">
        <f>IF(U180="základní",P180,0)</f>
        <v>0</v>
      </c>
      <c r="BF180" s="100">
        <f>IF(U180="snížená",P180,0)</f>
        <v>0</v>
      </c>
      <c r="BG180" s="100">
        <f>IF(U180="zákl. přenesená",P180,0)</f>
        <v>0</v>
      </c>
      <c r="BH180" s="100">
        <f>IF(U180="sníž. přenesená",P180,0)</f>
        <v>0</v>
      </c>
      <c r="BI180" s="100">
        <f>IF(U180="nulová",P180,0)</f>
        <v>0</v>
      </c>
      <c r="BJ180" s="12" t="s">
        <v>46</v>
      </c>
      <c r="BK180" s="100">
        <f>ROUND(V180*K180,2)</f>
        <v>0</v>
      </c>
      <c r="BL180" s="12" t="s">
        <v>94</v>
      </c>
      <c r="BM180" s="12" t="s">
        <v>203</v>
      </c>
    </row>
    <row r="181" spans="2:65" s="6" customFormat="1" ht="22.5" customHeight="1" x14ac:dyDescent="0.3">
      <c r="B181" s="101"/>
      <c r="C181" s="102"/>
      <c r="D181" s="102"/>
      <c r="E181" s="103" t="s">
        <v>1</v>
      </c>
      <c r="F181" s="146" t="s">
        <v>191</v>
      </c>
      <c r="G181" s="147"/>
      <c r="H181" s="147"/>
      <c r="I181" s="147"/>
      <c r="J181" s="102"/>
      <c r="K181" s="104">
        <v>13.5</v>
      </c>
      <c r="L181" s="102"/>
      <c r="M181" s="102"/>
      <c r="N181" s="102"/>
      <c r="O181" s="102"/>
      <c r="P181" s="102"/>
      <c r="Q181" s="102"/>
      <c r="R181" s="105"/>
      <c r="T181" s="106"/>
      <c r="U181" s="102"/>
      <c r="V181" s="102"/>
      <c r="W181" s="102"/>
      <c r="X181" s="102"/>
      <c r="Y181" s="102"/>
      <c r="Z181" s="102"/>
      <c r="AA181" s="102"/>
      <c r="AB181" s="102"/>
      <c r="AC181" s="102"/>
      <c r="AD181" s="107"/>
      <c r="AT181" s="108" t="s">
        <v>109</v>
      </c>
      <c r="AU181" s="108" t="s">
        <v>98</v>
      </c>
      <c r="AV181" s="6" t="s">
        <v>53</v>
      </c>
      <c r="AW181" s="6" t="s">
        <v>3</v>
      </c>
      <c r="AX181" s="6" t="s">
        <v>45</v>
      </c>
      <c r="AY181" s="108" t="s">
        <v>90</v>
      </c>
    </row>
    <row r="182" spans="2:65" s="6" customFormat="1" ht="22.5" customHeight="1" x14ac:dyDescent="0.3">
      <c r="B182" s="101"/>
      <c r="C182" s="102"/>
      <c r="D182" s="102"/>
      <c r="E182" s="103" t="s">
        <v>1</v>
      </c>
      <c r="F182" s="149" t="s">
        <v>192</v>
      </c>
      <c r="G182" s="150"/>
      <c r="H182" s="150"/>
      <c r="I182" s="150"/>
      <c r="J182" s="102"/>
      <c r="K182" s="104">
        <v>18</v>
      </c>
      <c r="L182" s="102"/>
      <c r="M182" s="102"/>
      <c r="N182" s="102"/>
      <c r="O182" s="102"/>
      <c r="P182" s="102"/>
      <c r="Q182" s="102"/>
      <c r="R182" s="105"/>
      <c r="T182" s="106"/>
      <c r="U182" s="102"/>
      <c r="V182" s="102"/>
      <c r="W182" s="102"/>
      <c r="X182" s="102"/>
      <c r="Y182" s="102"/>
      <c r="Z182" s="102"/>
      <c r="AA182" s="102"/>
      <c r="AB182" s="102"/>
      <c r="AC182" s="102"/>
      <c r="AD182" s="107"/>
      <c r="AT182" s="108" t="s">
        <v>109</v>
      </c>
      <c r="AU182" s="108" t="s">
        <v>98</v>
      </c>
      <c r="AV182" s="6" t="s">
        <v>53</v>
      </c>
      <c r="AW182" s="6" t="s">
        <v>3</v>
      </c>
      <c r="AX182" s="6" t="s">
        <v>45</v>
      </c>
      <c r="AY182" s="108" t="s">
        <v>90</v>
      </c>
    </row>
    <row r="183" spans="2:65" s="6" customFormat="1" ht="22.5" customHeight="1" x14ac:dyDescent="0.3">
      <c r="B183" s="101"/>
      <c r="C183" s="102"/>
      <c r="D183" s="102"/>
      <c r="E183" s="103" t="s">
        <v>1</v>
      </c>
      <c r="F183" s="149" t="s">
        <v>193</v>
      </c>
      <c r="G183" s="150"/>
      <c r="H183" s="150"/>
      <c r="I183" s="150"/>
      <c r="J183" s="102"/>
      <c r="K183" s="104">
        <v>10</v>
      </c>
      <c r="L183" s="102"/>
      <c r="M183" s="102"/>
      <c r="N183" s="102"/>
      <c r="O183" s="102"/>
      <c r="P183" s="102"/>
      <c r="Q183" s="102"/>
      <c r="R183" s="105"/>
      <c r="T183" s="106"/>
      <c r="U183" s="102"/>
      <c r="V183" s="102"/>
      <c r="W183" s="102"/>
      <c r="X183" s="102"/>
      <c r="Y183" s="102"/>
      <c r="Z183" s="102"/>
      <c r="AA183" s="102"/>
      <c r="AB183" s="102"/>
      <c r="AC183" s="102"/>
      <c r="AD183" s="107"/>
      <c r="AT183" s="108" t="s">
        <v>109</v>
      </c>
      <c r="AU183" s="108" t="s">
        <v>98</v>
      </c>
      <c r="AV183" s="6" t="s">
        <v>53</v>
      </c>
      <c r="AW183" s="6" t="s">
        <v>3</v>
      </c>
      <c r="AX183" s="6" t="s">
        <v>45</v>
      </c>
      <c r="AY183" s="108" t="s">
        <v>90</v>
      </c>
    </row>
    <row r="184" spans="2:65" s="6" customFormat="1" ht="22.5" customHeight="1" x14ac:dyDescent="0.3">
      <c r="B184" s="101"/>
      <c r="C184" s="102"/>
      <c r="D184" s="102"/>
      <c r="E184" s="103" t="s">
        <v>1</v>
      </c>
      <c r="F184" s="149" t="s">
        <v>194</v>
      </c>
      <c r="G184" s="150"/>
      <c r="H184" s="150"/>
      <c r="I184" s="150"/>
      <c r="J184" s="102"/>
      <c r="K184" s="104">
        <v>2.5499999999999998</v>
      </c>
      <c r="L184" s="102"/>
      <c r="M184" s="102"/>
      <c r="N184" s="102"/>
      <c r="O184" s="102"/>
      <c r="P184" s="102"/>
      <c r="Q184" s="102"/>
      <c r="R184" s="105"/>
      <c r="T184" s="106"/>
      <c r="U184" s="102"/>
      <c r="V184" s="102"/>
      <c r="W184" s="102"/>
      <c r="X184" s="102"/>
      <c r="Y184" s="102"/>
      <c r="Z184" s="102"/>
      <c r="AA184" s="102"/>
      <c r="AB184" s="102"/>
      <c r="AC184" s="102"/>
      <c r="AD184" s="107"/>
      <c r="AT184" s="108" t="s">
        <v>109</v>
      </c>
      <c r="AU184" s="108" t="s">
        <v>98</v>
      </c>
      <c r="AV184" s="6" t="s">
        <v>53</v>
      </c>
      <c r="AW184" s="6" t="s">
        <v>3</v>
      </c>
      <c r="AX184" s="6" t="s">
        <v>45</v>
      </c>
      <c r="AY184" s="108" t="s">
        <v>90</v>
      </c>
    </row>
    <row r="185" spans="2:65" s="6" customFormat="1" ht="22.5" customHeight="1" x14ac:dyDescent="0.3">
      <c r="B185" s="101"/>
      <c r="C185" s="102"/>
      <c r="D185" s="102"/>
      <c r="E185" s="103" t="s">
        <v>1</v>
      </c>
      <c r="F185" s="149" t="s">
        <v>195</v>
      </c>
      <c r="G185" s="150"/>
      <c r="H185" s="150"/>
      <c r="I185" s="150"/>
      <c r="J185" s="102"/>
      <c r="K185" s="104">
        <v>2.25</v>
      </c>
      <c r="L185" s="102"/>
      <c r="M185" s="102"/>
      <c r="N185" s="102"/>
      <c r="O185" s="102"/>
      <c r="P185" s="102"/>
      <c r="Q185" s="102"/>
      <c r="R185" s="105"/>
      <c r="T185" s="106"/>
      <c r="U185" s="102"/>
      <c r="V185" s="102"/>
      <c r="W185" s="102"/>
      <c r="X185" s="102"/>
      <c r="Y185" s="102"/>
      <c r="Z185" s="102"/>
      <c r="AA185" s="102"/>
      <c r="AB185" s="102"/>
      <c r="AC185" s="102"/>
      <c r="AD185" s="107"/>
      <c r="AT185" s="108" t="s">
        <v>109</v>
      </c>
      <c r="AU185" s="108" t="s">
        <v>98</v>
      </c>
      <c r="AV185" s="6" t="s">
        <v>53</v>
      </c>
      <c r="AW185" s="6" t="s">
        <v>3</v>
      </c>
      <c r="AX185" s="6" t="s">
        <v>45</v>
      </c>
      <c r="AY185" s="108" t="s">
        <v>90</v>
      </c>
    </row>
    <row r="186" spans="2:65" s="6" customFormat="1" ht="31.5" customHeight="1" x14ac:dyDescent="0.3">
      <c r="B186" s="101"/>
      <c r="C186" s="102"/>
      <c r="D186" s="102"/>
      <c r="E186" s="103" t="s">
        <v>1</v>
      </c>
      <c r="F186" s="149" t="s">
        <v>196</v>
      </c>
      <c r="G186" s="150"/>
      <c r="H186" s="150"/>
      <c r="I186" s="150"/>
      <c r="J186" s="102"/>
      <c r="K186" s="104">
        <v>-0.33200000000000002</v>
      </c>
      <c r="L186" s="102"/>
      <c r="M186" s="102"/>
      <c r="N186" s="102"/>
      <c r="O186" s="102"/>
      <c r="P186" s="102"/>
      <c r="Q186" s="102"/>
      <c r="R186" s="105"/>
      <c r="T186" s="106"/>
      <c r="U186" s="102"/>
      <c r="V186" s="102"/>
      <c r="W186" s="102"/>
      <c r="X186" s="102"/>
      <c r="Y186" s="102"/>
      <c r="Z186" s="102"/>
      <c r="AA186" s="102"/>
      <c r="AB186" s="102"/>
      <c r="AC186" s="102"/>
      <c r="AD186" s="107"/>
      <c r="AT186" s="108" t="s">
        <v>109</v>
      </c>
      <c r="AU186" s="108" t="s">
        <v>98</v>
      </c>
      <c r="AV186" s="6" t="s">
        <v>53</v>
      </c>
      <c r="AW186" s="6" t="s">
        <v>3</v>
      </c>
      <c r="AX186" s="6" t="s">
        <v>45</v>
      </c>
      <c r="AY186" s="108" t="s">
        <v>90</v>
      </c>
    </row>
    <row r="187" spans="2:65" s="6" customFormat="1" ht="22.5" customHeight="1" x14ac:dyDescent="0.3">
      <c r="B187" s="101"/>
      <c r="C187" s="102"/>
      <c r="D187" s="102"/>
      <c r="E187" s="103" t="s">
        <v>1</v>
      </c>
      <c r="F187" s="149" t="s">
        <v>197</v>
      </c>
      <c r="G187" s="150"/>
      <c r="H187" s="150"/>
      <c r="I187" s="150"/>
      <c r="J187" s="102"/>
      <c r="K187" s="104">
        <v>2.952</v>
      </c>
      <c r="L187" s="102"/>
      <c r="M187" s="102"/>
      <c r="N187" s="102"/>
      <c r="O187" s="102"/>
      <c r="P187" s="102"/>
      <c r="Q187" s="102"/>
      <c r="R187" s="105"/>
      <c r="T187" s="106"/>
      <c r="U187" s="102"/>
      <c r="V187" s="102"/>
      <c r="W187" s="102"/>
      <c r="X187" s="102"/>
      <c r="Y187" s="102"/>
      <c r="Z187" s="102"/>
      <c r="AA187" s="102"/>
      <c r="AB187" s="102"/>
      <c r="AC187" s="102"/>
      <c r="AD187" s="107"/>
      <c r="AT187" s="108" t="s">
        <v>109</v>
      </c>
      <c r="AU187" s="108" t="s">
        <v>98</v>
      </c>
      <c r="AV187" s="6" t="s">
        <v>53</v>
      </c>
      <c r="AW187" s="6" t="s">
        <v>3</v>
      </c>
      <c r="AX187" s="6" t="s">
        <v>45</v>
      </c>
      <c r="AY187" s="108" t="s">
        <v>90</v>
      </c>
    </row>
    <row r="188" spans="2:65" s="6" customFormat="1" ht="22.5" customHeight="1" x14ac:dyDescent="0.3">
      <c r="B188" s="101"/>
      <c r="C188" s="102"/>
      <c r="D188" s="102"/>
      <c r="E188" s="103" t="s">
        <v>1</v>
      </c>
      <c r="F188" s="149" t="s">
        <v>198</v>
      </c>
      <c r="G188" s="150"/>
      <c r="H188" s="150"/>
      <c r="I188" s="150"/>
      <c r="J188" s="102"/>
      <c r="K188" s="104">
        <v>8.2080000000000002</v>
      </c>
      <c r="L188" s="102"/>
      <c r="M188" s="102"/>
      <c r="N188" s="102"/>
      <c r="O188" s="102"/>
      <c r="P188" s="102"/>
      <c r="Q188" s="102"/>
      <c r="R188" s="105"/>
      <c r="T188" s="106"/>
      <c r="U188" s="102"/>
      <c r="V188" s="102"/>
      <c r="W188" s="102"/>
      <c r="X188" s="102"/>
      <c r="Y188" s="102"/>
      <c r="Z188" s="102"/>
      <c r="AA188" s="102"/>
      <c r="AB188" s="102"/>
      <c r="AC188" s="102"/>
      <c r="AD188" s="107"/>
      <c r="AT188" s="108" t="s">
        <v>109</v>
      </c>
      <c r="AU188" s="108" t="s">
        <v>98</v>
      </c>
      <c r="AV188" s="6" t="s">
        <v>53</v>
      </c>
      <c r="AW188" s="6" t="s">
        <v>3</v>
      </c>
      <c r="AX188" s="6" t="s">
        <v>45</v>
      </c>
      <c r="AY188" s="108" t="s">
        <v>90</v>
      </c>
    </row>
    <row r="189" spans="2:65" s="7" customFormat="1" ht="22.5" customHeight="1" x14ac:dyDescent="0.3">
      <c r="B189" s="109"/>
      <c r="C189" s="110"/>
      <c r="D189" s="110"/>
      <c r="E189" s="111" t="s">
        <v>1</v>
      </c>
      <c r="F189" s="151" t="s">
        <v>125</v>
      </c>
      <c r="G189" s="152"/>
      <c r="H189" s="152"/>
      <c r="I189" s="152"/>
      <c r="J189" s="110"/>
      <c r="K189" s="112">
        <v>57.128</v>
      </c>
      <c r="L189" s="110"/>
      <c r="M189" s="110"/>
      <c r="N189" s="110"/>
      <c r="O189" s="110"/>
      <c r="P189" s="110"/>
      <c r="Q189" s="110"/>
      <c r="R189" s="113"/>
      <c r="T189" s="114"/>
      <c r="U189" s="110"/>
      <c r="V189" s="110"/>
      <c r="W189" s="110"/>
      <c r="X189" s="110"/>
      <c r="Y189" s="110"/>
      <c r="Z189" s="110"/>
      <c r="AA189" s="110"/>
      <c r="AB189" s="110"/>
      <c r="AC189" s="110"/>
      <c r="AD189" s="115"/>
      <c r="AT189" s="116" t="s">
        <v>109</v>
      </c>
      <c r="AU189" s="116" t="s">
        <v>98</v>
      </c>
      <c r="AV189" s="7" t="s">
        <v>94</v>
      </c>
      <c r="AW189" s="7" t="s">
        <v>3</v>
      </c>
      <c r="AX189" s="7" t="s">
        <v>45</v>
      </c>
      <c r="AY189" s="116" t="s">
        <v>90</v>
      </c>
    </row>
    <row r="190" spans="2:65" s="6" customFormat="1" ht="31.5" customHeight="1" x14ac:dyDescent="0.3">
      <c r="B190" s="101"/>
      <c r="C190" s="102"/>
      <c r="D190" s="102"/>
      <c r="E190" s="103" t="s">
        <v>1</v>
      </c>
      <c r="F190" s="149" t="s">
        <v>199</v>
      </c>
      <c r="G190" s="150"/>
      <c r="H190" s="150"/>
      <c r="I190" s="150"/>
      <c r="J190" s="102"/>
      <c r="K190" s="104">
        <v>28.564</v>
      </c>
      <c r="L190" s="102"/>
      <c r="M190" s="102"/>
      <c r="N190" s="102"/>
      <c r="O190" s="102"/>
      <c r="P190" s="102"/>
      <c r="Q190" s="102"/>
      <c r="R190" s="105"/>
      <c r="T190" s="106"/>
      <c r="U190" s="102"/>
      <c r="V190" s="102"/>
      <c r="W190" s="102"/>
      <c r="X190" s="102"/>
      <c r="Y190" s="102"/>
      <c r="Z190" s="102"/>
      <c r="AA190" s="102"/>
      <c r="AB190" s="102"/>
      <c r="AC190" s="102"/>
      <c r="AD190" s="107"/>
      <c r="AT190" s="108" t="s">
        <v>109</v>
      </c>
      <c r="AU190" s="108" t="s">
        <v>98</v>
      </c>
      <c r="AV190" s="6" t="s">
        <v>53</v>
      </c>
      <c r="AW190" s="6" t="s">
        <v>3</v>
      </c>
      <c r="AX190" s="6" t="s">
        <v>46</v>
      </c>
      <c r="AY190" s="108" t="s">
        <v>90</v>
      </c>
    </row>
    <row r="191" spans="2:65" s="1" customFormat="1" ht="31.5" customHeight="1" x14ac:dyDescent="0.3">
      <c r="B191" s="70"/>
      <c r="C191" s="92" t="s">
        <v>204</v>
      </c>
      <c r="D191" s="92" t="s">
        <v>91</v>
      </c>
      <c r="E191" s="93" t="s">
        <v>205</v>
      </c>
      <c r="F191" s="130" t="s">
        <v>206</v>
      </c>
      <c r="G191" s="130"/>
      <c r="H191" s="130"/>
      <c r="I191" s="130"/>
      <c r="J191" s="94" t="s">
        <v>106</v>
      </c>
      <c r="K191" s="95">
        <v>12.44</v>
      </c>
      <c r="L191" s="96"/>
      <c r="M191" s="131"/>
      <c r="N191" s="131"/>
      <c r="O191" s="131"/>
      <c r="P191" s="131">
        <f>ROUND(V191*K191,2)</f>
        <v>0</v>
      </c>
      <c r="Q191" s="131"/>
      <c r="R191" s="71"/>
      <c r="T191" s="97" t="s">
        <v>1</v>
      </c>
      <c r="U191" s="28" t="s">
        <v>28</v>
      </c>
      <c r="V191" s="57">
        <f>L191+M191</f>
        <v>0</v>
      </c>
      <c r="W191" s="57">
        <f>ROUND(L191*K191,2)</f>
        <v>0</v>
      </c>
      <c r="X191" s="57">
        <f>ROUND(M191*K191,2)</f>
        <v>0</v>
      </c>
      <c r="Y191" s="98">
        <v>1.6950000000000001</v>
      </c>
      <c r="Z191" s="98">
        <f>Y191*K191</f>
        <v>21.085799999999999</v>
      </c>
      <c r="AA191" s="98">
        <v>0</v>
      </c>
      <c r="AB191" s="98">
        <f>AA191*K191</f>
        <v>0</v>
      </c>
      <c r="AC191" s="98">
        <v>0</v>
      </c>
      <c r="AD191" s="99">
        <f>AC191*K191</f>
        <v>0</v>
      </c>
      <c r="AR191" s="12" t="s">
        <v>94</v>
      </c>
      <c r="AT191" s="12" t="s">
        <v>91</v>
      </c>
      <c r="AU191" s="12" t="s">
        <v>98</v>
      </c>
      <c r="AY191" s="12" t="s">
        <v>90</v>
      </c>
      <c r="BE191" s="100">
        <f>IF(U191="základní",P191,0)</f>
        <v>0</v>
      </c>
      <c r="BF191" s="100">
        <f>IF(U191="snížená",P191,0)</f>
        <v>0</v>
      </c>
      <c r="BG191" s="100">
        <f>IF(U191="zákl. přenesená",P191,0)</f>
        <v>0</v>
      </c>
      <c r="BH191" s="100">
        <f>IF(U191="sníž. přenesená",P191,0)</f>
        <v>0</v>
      </c>
      <c r="BI191" s="100">
        <f>IF(U191="nulová",P191,0)</f>
        <v>0</v>
      </c>
      <c r="BJ191" s="12" t="s">
        <v>46</v>
      </c>
      <c r="BK191" s="100">
        <f>ROUND(V191*K191,2)</f>
        <v>0</v>
      </c>
      <c r="BL191" s="12" t="s">
        <v>94</v>
      </c>
      <c r="BM191" s="12" t="s">
        <v>207</v>
      </c>
    </row>
    <row r="192" spans="2:65" s="6" customFormat="1" ht="22.5" customHeight="1" x14ac:dyDescent="0.3">
      <c r="B192" s="101"/>
      <c r="C192" s="102"/>
      <c r="D192" s="102"/>
      <c r="E192" s="103" t="s">
        <v>1</v>
      </c>
      <c r="F192" s="146" t="s">
        <v>208</v>
      </c>
      <c r="G192" s="147"/>
      <c r="H192" s="147"/>
      <c r="I192" s="147"/>
      <c r="J192" s="102"/>
      <c r="K192" s="104">
        <v>3</v>
      </c>
      <c r="L192" s="102"/>
      <c r="M192" s="102"/>
      <c r="N192" s="102"/>
      <c r="O192" s="102"/>
      <c r="P192" s="102"/>
      <c r="Q192" s="102"/>
      <c r="R192" s="105"/>
      <c r="T192" s="106"/>
      <c r="U192" s="102"/>
      <c r="V192" s="102"/>
      <c r="W192" s="102"/>
      <c r="X192" s="102"/>
      <c r="Y192" s="102"/>
      <c r="Z192" s="102"/>
      <c r="AA192" s="102"/>
      <c r="AB192" s="102"/>
      <c r="AC192" s="102"/>
      <c r="AD192" s="107"/>
      <c r="AT192" s="108" t="s">
        <v>109</v>
      </c>
      <c r="AU192" s="108" t="s">
        <v>98</v>
      </c>
      <c r="AV192" s="6" t="s">
        <v>53</v>
      </c>
      <c r="AW192" s="6" t="s">
        <v>3</v>
      </c>
      <c r="AX192" s="6" t="s">
        <v>45</v>
      </c>
      <c r="AY192" s="108" t="s">
        <v>90</v>
      </c>
    </row>
    <row r="193" spans="2:65" s="6" customFormat="1" ht="22.5" customHeight="1" x14ac:dyDescent="0.3">
      <c r="B193" s="101"/>
      <c r="C193" s="102"/>
      <c r="D193" s="102"/>
      <c r="E193" s="103" t="s">
        <v>1</v>
      </c>
      <c r="F193" s="149" t="s">
        <v>209</v>
      </c>
      <c r="G193" s="150"/>
      <c r="H193" s="150"/>
      <c r="I193" s="150"/>
      <c r="J193" s="102"/>
      <c r="K193" s="104">
        <v>4</v>
      </c>
      <c r="L193" s="102"/>
      <c r="M193" s="102"/>
      <c r="N193" s="102"/>
      <c r="O193" s="102"/>
      <c r="P193" s="102"/>
      <c r="Q193" s="102"/>
      <c r="R193" s="105"/>
      <c r="T193" s="106"/>
      <c r="U193" s="102"/>
      <c r="V193" s="102"/>
      <c r="W193" s="102"/>
      <c r="X193" s="102"/>
      <c r="Y193" s="102"/>
      <c r="Z193" s="102"/>
      <c r="AA193" s="102"/>
      <c r="AB193" s="102"/>
      <c r="AC193" s="102"/>
      <c r="AD193" s="107"/>
      <c r="AT193" s="108" t="s">
        <v>109</v>
      </c>
      <c r="AU193" s="108" t="s">
        <v>98</v>
      </c>
      <c r="AV193" s="6" t="s">
        <v>53</v>
      </c>
      <c r="AW193" s="6" t="s">
        <v>3</v>
      </c>
      <c r="AX193" s="6" t="s">
        <v>45</v>
      </c>
      <c r="AY193" s="108" t="s">
        <v>90</v>
      </c>
    </row>
    <row r="194" spans="2:65" s="6" customFormat="1" ht="22.5" customHeight="1" x14ac:dyDescent="0.3">
      <c r="B194" s="101"/>
      <c r="C194" s="102"/>
      <c r="D194" s="102"/>
      <c r="E194" s="103" t="s">
        <v>1</v>
      </c>
      <c r="F194" s="149" t="s">
        <v>210</v>
      </c>
      <c r="G194" s="150"/>
      <c r="H194" s="150"/>
      <c r="I194" s="150"/>
      <c r="J194" s="102"/>
      <c r="K194" s="104">
        <v>2</v>
      </c>
      <c r="L194" s="102"/>
      <c r="M194" s="102"/>
      <c r="N194" s="102"/>
      <c r="O194" s="102"/>
      <c r="P194" s="102"/>
      <c r="Q194" s="102"/>
      <c r="R194" s="105"/>
      <c r="T194" s="106"/>
      <c r="U194" s="102"/>
      <c r="V194" s="102"/>
      <c r="W194" s="102"/>
      <c r="X194" s="102"/>
      <c r="Y194" s="102"/>
      <c r="Z194" s="102"/>
      <c r="AA194" s="102"/>
      <c r="AB194" s="102"/>
      <c r="AC194" s="102"/>
      <c r="AD194" s="107"/>
      <c r="AT194" s="108" t="s">
        <v>109</v>
      </c>
      <c r="AU194" s="108" t="s">
        <v>98</v>
      </c>
      <c r="AV194" s="6" t="s">
        <v>53</v>
      </c>
      <c r="AW194" s="6" t="s">
        <v>3</v>
      </c>
      <c r="AX194" s="6" t="s">
        <v>45</v>
      </c>
      <c r="AY194" s="108" t="s">
        <v>90</v>
      </c>
    </row>
    <row r="195" spans="2:65" s="6" customFormat="1" ht="22.5" customHeight="1" x14ac:dyDescent="0.3">
      <c r="B195" s="101"/>
      <c r="C195" s="102"/>
      <c r="D195" s="102"/>
      <c r="E195" s="103" t="s">
        <v>1</v>
      </c>
      <c r="F195" s="149" t="s">
        <v>211</v>
      </c>
      <c r="G195" s="150"/>
      <c r="H195" s="150"/>
      <c r="I195" s="150"/>
      <c r="J195" s="102"/>
      <c r="K195" s="104">
        <v>0.51</v>
      </c>
      <c r="L195" s="102"/>
      <c r="M195" s="102"/>
      <c r="N195" s="102"/>
      <c r="O195" s="102"/>
      <c r="P195" s="102"/>
      <c r="Q195" s="102"/>
      <c r="R195" s="105"/>
      <c r="T195" s="106"/>
      <c r="U195" s="102"/>
      <c r="V195" s="102"/>
      <c r="W195" s="102"/>
      <c r="X195" s="102"/>
      <c r="Y195" s="102"/>
      <c r="Z195" s="102"/>
      <c r="AA195" s="102"/>
      <c r="AB195" s="102"/>
      <c r="AC195" s="102"/>
      <c r="AD195" s="107"/>
      <c r="AT195" s="108" t="s">
        <v>109</v>
      </c>
      <c r="AU195" s="108" t="s">
        <v>98</v>
      </c>
      <c r="AV195" s="6" t="s">
        <v>53</v>
      </c>
      <c r="AW195" s="6" t="s">
        <v>3</v>
      </c>
      <c r="AX195" s="6" t="s">
        <v>45</v>
      </c>
      <c r="AY195" s="108" t="s">
        <v>90</v>
      </c>
    </row>
    <row r="196" spans="2:65" s="6" customFormat="1" ht="22.5" customHeight="1" x14ac:dyDescent="0.3">
      <c r="B196" s="101"/>
      <c r="C196" s="102"/>
      <c r="D196" s="102"/>
      <c r="E196" s="103" t="s">
        <v>1</v>
      </c>
      <c r="F196" s="149" t="s">
        <v>212</v>
      </c>
      <c r="G196" s="150"/>
      <c r="H196" s="150"/>
      <c r="I196" s="150"/>
      <c r="J196" s="102"/>
      <c r="K196" s="104">
        <v>0.45</v>
      </c>
      <c r="L196" s="102"/>
      <c r="M196" s="102"/>
      <c r="N196" s="102"/>
      <c r="O196" s="102"/>
      <c r="P196" s="102"/>
      <c r="Q196" s="102"/>
      <c r="R196" s="105"/>
      <c r="T196" s="106"/>
      <c r="U196" s="102"/>
      <c r="V196" s="102"/>
      <c r="W196" s="102"/>
      <c r="X196" s="102"/>
      <c r="Y196" s="102"/>
      <c r="Z196" s="102"/>
      <c r="AA196" s="102"/>
      <c r="AB196" s="102"/>
      <c r="AC196" s="102"/>
      <c r="AD196" s="107"/>
      <c r="AT196" s="108" t="s">
        <v>109</v>
      </c>
      <c r="AU196" s="108" t="s">
        <v>98</v>
      </c>
      <c r="AV196" s="6" t="s">
        <v>53</v>
      </c>
      <c r="AW196" s="6" t="s">
        <v>3</v>
      </c>
      <c r="AX196" s="6" t="s">
        <v>45</v>
      </c>
      <c r="AY196" s="108" t="s">
        <v>90</v>
      </c>
    </row>
    <row r="197" spans="2:65" s="6" customFormat="1" ht="22.5" customHeight="1" x14ac:dyDescent="0.3">
      <c r="B197" s="101"/>
      <c r="C197" s="102"/>
      <c r="D197" s="102"/>
      <c r="E197" s="103" t="s">
        <v>1</v>
      </c>
      <c r="F197" s="149" t="s">
        <v>213</v>
      </c>
      <c r="G197" s="150"/>
      <c r="H197" s="150"/>
      <c r="I197" s="150"/>
      <c r="J197" s="102"/>
      <c r="K197" s="104">
        <v>0.65600000000000003</v>
      </c>
      <c r="L197" s="102"/>
      <c r="M197" s="102"/>
      <c r="N197" s="102"/>
      <c r="O197" s="102"/>
      <c r="P197" s="102"/>
      <c r="Q197" s="102"/>
      <c r="R197" s="105"/>
      <c r="T197" s="106"/>
      <c r="U197" s="102"/>
      <c r="V197" s="102"/>
      <c r="W197" s="102"/>
      <c r="X197" s="102"/>
      <c r="Y197" s="102"/>
      <c r="Z197" s="102"/>
      <c r="AA197" s="102"/>
      <c r="AB197" s="102"/>
      <c r="AC197" s="102"/>
      <c r="AD197" s="107"/>
      <c r="AT197" s="108" t="s">
        <v>109</v>
      </c>
      <c r="AU197" s="108" t="s">
        <v>98</v>
      </c>
      <c r="AV197" s="6" t="s">
        <v>53</v>
      </c>
      <c r="AW197" s="6" t="s">
        <v>3</v>
      </c>
      <c r="AX197" s="6" t="s">
        <v>45</v>
      </c>
      <c r="AY197" s="108" t="s">
        <v>90</v>
      </c>
    </row>
    <row r="198" spans="2:65" s="6" customFormat="1" ht="22.5" customHeight="1" x14ac:dyDescent="0.3">
      <c r="B198" s="101"/>
      <c r="C198" s="102"/>
      <c r="D198" s="102"/>
      <c r="E198" s="103" t="s">
        <v>1</v>
      </c>
      <c r="F198" s="149" t="s">
        <v>214</v>
      </c>
      <c r="G198" s="150"/>
      <c r="H198" s="150"/>
      <c r="I198" s="150"/>
      <c r="J198" s="102"/>
      <c r="K198" s="104">
        <v>1.8240000000000001</v>
      </c>
      <c r="L198" s="102"/>
      <c r="M198" s="102"/>
      <c r="N198" s="102"/>
      <c r="O198" s="102"/>
      <c r="P198" s="102"/>
      <c r="Q198" s="102"/>
      <c r="R198" s="105"/>
      <c r="T198" s="106"/>
      <c r="U198" s="102"/>
      <c r="V198" s="102"/>
      <c r="W198" s="102"/>
      <c r="X198" s="102"/>
      <c r="Y198" s="102"/>
      <c r="Z198" s="102"/>
      <c r="AA198" s="102"/>
      <c r="AB198" s="102"/>
      <c r="AC198" s="102"/>
      <c r="AD198" s="107"/>
      <c r="AT198" s="108" t="s">
        <v>109</v>
      </c>
      <c r="AU198" s="108" t="s">
        <v>98</v>
      </c>
      <c r="AV198" s="6" t="s">
        <v>53</v>
      </c>
      <c r="AW198" s="6" t="s">
        <v>3</v>
      </c>
      <c r="AX198" s="6" t="s">
        <v>45</v>
      </c>
      <c r="AY198" s="108" t="s">
        <v>90</v>
      </c>
    </row>
    <row r="199" spans="2:65" s="7" customFormat="1" ht="22.5" customHeight="1" x14ac:dyDescent="0.3">
      <c r="B199" s="109"/>
      <c r="C199" s="110"/>
      <c r="D199" s="110"/>
      <c r="E199" s="111" t="s">
        <v>1</v>
      </c>
      <c r="F199" s="151" t="s">
        <v>125</v>
      </c>
      <c r="G199" s="152"/>
      <c r="H199" s="152"/>
      <c r="I199" s="152"/>
      <c r="J199" s="110"/>
      <c r="K199" s="112">
        <v>12.44</v>
      </c>
      <c r="L199" s="110"/>
      <c r="M199" s="110"/>
      <c r="N199" s="110"/>
      <c r="O199" s="110"/>
      <c r="P199" s="110"/>
      <c r="Q199" s="110"/>
      <c r="R199" s="113"/>
      <c r="T199" s="114"/>
      <c r="U199" s="110"/>
      <c r="V199" s="110"/>
      <c r="W199" s="110"/>
      <c r="X199" s="110"/>
      <c r="Y199" s="110"/>
      <c r="Z199" s="110"/>
      <c r="AA199" s="110"/>
      <c r="AB199" s="110"/>
      <c r="AC199" s="110"/>
      <c r="AD199" s="115"/>
      <c r="AT199" s="116" t="s">
        <v>109</v>
      </c>
      <c r="AU199" s="116" t="s">
        <v>98</v>
      </c>
      <c r="AV199" s="7" t="s">
        <v>94</v>
      </c>
      <c r="AW199" s="7" t="s">
        <v>3</v>
      </c>
      <c r="AX199" s="7" t="s">
        <v>46</v>
      </c>
      <c r="AY199" s="116" t="s">
        <v>90</v>
      </c>
    </row>
    <row r="200" spans="2:65" s="5" customFormat="1" ht="29.85" customHeight="1" x14ac:dyDescent="0.35">
      <c r="B200" s="80"/>
      <c r="C200" s="81"/>
      <c r="D200" s="91" t="s">
        <v>69</v>
      </c>
      <c r="E200" s="91"/>
      <c r="F200" s="126"/>
      <c r="G200" s="126"/>
      <c r="H200" s="126"/>
      <c r="I200" s="126"/>
      <c r="J200" s="91"/>
      <c r="K200" s="91"/>
      <c r="L200" s="91"/>
      <c r="M200" s="140">
        <f>BK200</f>
        <v>0</v>
      </c>
      <c r="N200" s="141"/>
      <c r="O200" s="141"/>
      <c r="P200" s="141"/>
      <c r="Q200" s="141"/>
      <c r="R200" s="83"/>
      <c r="T200" s="84"/>
      <c r="U200" s="81"/>
      <c r="V200" s="81"/>
      <c r="W200" s="85">
        <f>W201</f>
        <v>0</v>
      </c>
      <c r="X200" s="85">
        <f>X201</f>
        <v>0</v>
      </c>
      <c r="Y200" s="81"/>
      <c r="Z200" s="86">
        <f>Z201</f>
        <v>117.83</v>
      </c>
      <c r="AA200" s="81"/>
      <c r="AB200" s="86">
        <f>AB201</f>
        <v>0.97241</v>
      </c>
      <c r="AC200" s="81"/>
      <c r="AD200" s="87">
        <f>AD201</f>
        <v>0</v>
      </c>
      <c r="AR200" s="88" t="s">
        <v>46</v>
      </c>
      <c r="AT200" s="89" t="s">
        <v>44</v>
      </c>
      <c r="AU200" s="89" t="s">
        <v>46</v>
      </c>
      <c r="AY200" s="88" t="s">
        <v>90</v>
      </c>
      <c r="BK200" s="90">
        <f>BK201</f>
        <v>0</v>
      </c>
    </row>
    <row r="201" spans="2:65" s="5" customFormat="1" ht="14.85" customHeight="1" x14ac:dyDescent="0.35">
      <c r="B201" s="80"/>
      <c r="C201" s="81"/>
      <c r="D201" s="91" t="s">
        <v>70</v>
      </c>
      <c r="E201" s="91"/>
      <c r="F201" s="126"/>
      <c r="G201" s="126"/>
      <c r="H201" s="126"/>
      <c r="I201" s="126"/>
      <c r="J201" s="91"/>
      <c r="K201" s="91"/>
      <c r="L201" s="91"/>
      <c r="M201" s="136">
        <f>BK201</f>
        <v>0</v>
      </c>
      <c r="N201" s="137"/>
      <c r="O201" s="137"/>
      <c r="P201" s="137"/>
      <c r="Q201" s="137"/>
      <c r="R201" s="83"/>
      <c r="T201" s="84"/>
      <c r="U201" s="81"/>
      <c r="V201" s="81"/>
      <c r="W201" s="85">
        <f>SUM(W202:W227)</f>
        <v>0</v>
      </c>
      <c r="X201" s="85">
        <f>SUM(X202:X227)</f>
        <v>0</v>
      </c>
      <c r="Y201" s="81"/>
      <c r="Z201" s="86">
        <f>SUM(Z202:Z227)</f>
        <v>117.83</v>
      </c>
      <c r="AA201" s="81"/>
      <c r="AB201" s="86">
        <f>SUM(AB202:AB227)</f>
        <v>0.97241</v>
      </c>
      <c r="AC201" s="81"/>
      <c r="AD201" s="87">
        <f>SUM(AD202:AD227)</f>
        <v>0</v>
      </c>
      <c r="AR201" s="88" t="s">
        <v>46</v>
      </c>
      <c r="AT201" s="89" t="s">
        <v>44</v>
      </c>
      <c r="AU201" s="89" t="s">
        <v>53</v>
      </c>
      <c r="AY201" s="88" t="s">
        <v>90</v>
      </c>
      <c r="BK201" s="90">
        <f>SUM(BK202:BK227)</f>
        <v>0</v>
      </c>
    </row>
    <row r="202" spans="2:65" s="1" customFormat="1" ht="31.5" customHeight="1" x14ac:dyDescent="0.3">
      <c r="B202" s="70"/>
      <c r="C202" s="92" t="s">
        <v>215</v>
      </c>
      <c r="D202" s="92" t="s">
        <v>91</v>
      </c>
      <c r="E202" s="93" t="s">
        <v>216</v>
      </c>
      <c r="F202" s="130" t="s">
        <v>217</v>
      </c>
      <c r="G202" s="130"/>
      <c r="H202" s="130"/>
      <c r="I202" s="130"/>
      <c r="J202" s="94" t="s">
        <v>218</v>
      </c>
      <c r="K202" s="95">
        <v>151</v>
      </c>
      <c r="L202" s="96"/>
      <c r="M202" s="131"/>
      <c r="N202" s="131"/>
      <c r="O202" s="131"/>
      <c r="P202" s="131">
        <f t="shared" ref="P202:P207" si="0">ROUND(V202*K202,2)</f>
        <v>0</v>
      </c>
      <c r="Q202" s="131"/>
      <c r="R202" s="71"/>
      <c r="T202" s="97" t="s">
        <v>1</v>
      </c>
      <c r="U202" s="28" t="s">
        <v>28</v>
      </c>
      <c r="V202" s="57">
        <f t="shared" ref="V202:V207" si="1">L202+M202</f>
        <v>0</v>
      </c>
      <c r="W202" s="57">
        <f t="shared" ref="W202:W207" si="2">ROUND(L202*K202,2)</f>
        <v>0</v>
      </c>
      <c r="X202" s="57">
        <f t="shared" ref="X202:X207" si="3">ROUND(M202*K202,2)</f>
        <v>0</v>
      </c>
      <c r="Y202" s="98">
        <v>0.25800000000000001</v>
      </c>
      <c r="Z202" s="98">
        <f t="shared" ref="Z202:Z207" si="4">Y202*K202</f>
        <v>38.957999999999998</v>
      </c>
      <c r="AA202" s="98">
        <v>2.6800000000000001E-3</v>
      </c>
      <c r="AB202" s="98">
        <f t="shared" ref="AB202:AB207" si="5">AA202*K202</f>
        <v>0.40468000000000004</v>
      </c>
      <c r="AC202" s="98">
        <v>0</v>
      </c>
      <c r="AD202" s="99">
        <f t="shared" ref="AD202:AD207" si="6">AC202*K202</f>
        <v>0</v>
      </c>
      <c r="AR202" s="12" t="s">
        <v>94</v>
      </c>
      <c r="AT202" s="12" t="s">
        <v>91</v>
      </c>
      <c r="AU202" s="12" t="s">
        <v>98</v>
      </c>
      <c r="AY202" s="12" t="s">
        <v>90</v>
      </c>
      <c r="BE202" s="100">
        <f t="shared" ref="BE202:BE207" si="7">IF(U202="základní",P202,0)</f>
        <v>0</v>
      </c>
      <c r="BF202" s="100">
        <f t="shared" ref="BF202:BF207" si="8">IF(U202="snížená",P202,0)</f>
        <v>0</v>
      </c>
      <c r="BG202" s="100">
        <f t="shared" ref="BG202:BG207" si="9">IF(U202="zákl. přenesená",P202,0)</f>
        <v>0</v>
      </c>
      <c r="BH202" s="100">
        <f t="shared" ref="BH202:BH207" si="10">IF(U202="sníž. přenesená",P202,0)</f>
        <v>0</v>
      </c>
      <c r="BI202" s="100">
        <f t="shared" ref="BI202:BI207" si="11">IF(U202="nulová",P202,0)</f>
        <v>0</v>
      </c>
      <c r="BJ202" s="12" t="s">
        <v>46</v>
      </c>
      <c r="BK202" s="100">
        <f t="shared" ref="BK202:BK207" si="12">ROUND(V202*K202,2)</f>
        <v>0</v>
      </c>
      <c r="BL202" s="12" t="s">
        <v>94</v>
      </c>
      <c r="BM202" s="12" t="s">
        <v>219</v>
      </c>
    </row>
    <row r="203" spans="2:65" s="1" customFormat="1" ht="31.5" customHeight="1" x14ac:dyDescent="0.3">
      <c r="B203" s="70"/>
      <c r="C203" s="92" t="s">
        <v>220</v>
      </c>
      <c r="D203" s="92" t="s">
        <v>91</v>
      </c>
      <c r="E203" s="93" t="s">
        <v>221</v>
      </c>
      <c r="F203" s="130" t="s">
        <v>222</v>
      </c>
      <c r="G203" s="130"/>
      <c r="H203" s="130"/>
      <c r="I203" s="130"/>
      <c r="J203" s="94" t="s">
        <v>218</v>
      </c>
      <c r="K203" s="95">
        <v>12</v>
      </c>
      <c r="L203" s="96"/>
      <c r="M203" s="131"/>
      <c r="N203" s="131"/>
      <c r="O203" s="131"/>
      <c r="P203" s="131">
        <f t="shared" si="0"/>
        <v>0</v>
      </c>
      <c r="Q203" s="131"/>
      <c r="R203" s="71"/>
      <c r="T203" s="97" t="s">
        <v>1</v>
      </c>
      <c r="U203" s="28" t="s">
        <v>28</v>
      </c>
      <c r="V203" s="57">
        <f t="shared" si="1"/>
        <v>0</v>
      </c>
      <c r="W203" s="57">
        <f t="shared" si="2"/>
        <v>0</v>
      </c>
      <c r="X203" s="57">
        <f t="shared" si="3"/>
        <v>0</v>
      </c>
      <c r="Y203" s="98">
        <v>0.29199999999999998</v>
      </c>
      <c r="Z203" s="98">
        <f t="shared" si="4"/>
        <v>3.5039999999999996</v>
      </c>
      <c r="AA203" s="98">
        <v>4.2700000000000004E-3</v>
      </c>
      <c r="AB203" s="98">
        <f t="shared" si="5"/>
        <v>5.1240000000000008E-2</v>
      </c>
      <c r="AC203" s="98">
        <v>0</v>
      </c>
      <c r="AD203" s="99">
        <f t="shared" si="6"/>
        <v>0</v>
      </c>
      <c r="AR203" s="12" t="s">
        <v>94</v>
      </c>
      <c r="AT203" s="12" t="s">
        <v>91</v>
      </c>
      <c r="AU203" s="12" t="s">
        <v>98</v>
      </c>
      <c r="AY203" s="12" t="s">
        <v>90</v>
      </c>
      <c r="BE203" s="100">
        <f t="shared" si="7"/>
        <v>0</v>
      </c>
      <c r="BF203" s="100">
        <f t="shared" si="8"/>
        <v>0</v>
      </c>
      <c r="BG203" s="100">
        <f t="shared" si="9"/>
        <v>0</v>
      </c>
      <c r="BH203" s="100">
        <f t="shared" si="10"/>
        <v>0</v>
      </c>
      <c r="BI203" s="100">
        <f t="shared" si="11"/>
        <v>0</v>
      </c>
      <c r="BJ203" s="12" t="s">
        <v>46</v>
      </c>
      <c r="BK203" s="100">
        <f t="shared" si="12"/>
        <v>0</v>
      </c>
      <c r="BL203" s="12" t="s">
        <v>94</v>
      </c>
      <c r="BM203" s="12" t="s">
        <v>223</v>
      </c>
    </row>
    <row r="204" spans="2:65" s="1" customFormat="1" ht="22.5" customHeight="1" x14ac:dyDescent="0.3">
      <c r="B204" s="70"/>
      <c r="C204" s="92" t="s">
        <v>224</v>
      </c>
      <c r="D204" s="92" t="s">
        <v>91</v>
      </c>
      <c r="E204" s="93" t="s">
        <v>225</v>
      </c>
      <c r="F204" s="130" t="s">
        <v>226</v>
      </c>
      <c r="G204" s="130"/>
      <c r="H204" s="130"/>
      <c r="I204" s="130"/>
      <c r="J204" s="94" t="s">
        <v>227</v>
      </c>
      <c r="K204" s="95">
        <v>6</v>
      </c>
      <c r="L204" s="96">
        <v>0</v>
      </c>
      <c r="M204" s="131"/>
      <c r="N204" s="131"/>
      <c r="O204" s="131"/>
      <c r="P204" s="131">
        <f t="shared" si="0"/>
        <v>0</v>
      </c>
      <c r="Q204" s="131"/>
      <c r="R204" s="71"/>
      <c r="T204" s="97" t="s">
        <v>1</v>
      </c>
      <c r="U204" s="28" t="s">
        <v>28</v>
      </c>
      <c r="V204" s="57">
        <f t="shared" si="1"/>
        <v>0</v>
      </c>
      <c r="W204" s="57">
        <f t="shared" si="2"/>
        <v>0</v>
      </c>
      <c r="X204" s="57">
        <f t="shared" si="3"/>
        <v>0</v>
      </c>
      <c r="Y204" s="98">
        <v>0</v>
      </c>
      <c r="Z204" s="98">
        <f t="shared" si="4"/>
        <v>0</v>
      </c>
      <c r="AA204" s="98">
        <v>0</v>
      </c>
      <c r="AB204" s="98">
        <f t="shared" si="5"/>
        <v>0</v>
      </c>
      <c r="AC204" s="98">
        <v>0</v>
      </c>
      <c r="AD204" s="99">
        <f t="shared" si="6"/>
        <v>0</v>
      </c>
      <c r="AR204" s="12" t="s">
        <v>94</v>
      </c>
      <c r="AT204" s="12" t="s">
        <v>91</v>
      </c>
      <c r="AU204" s="12" t="s">
        <v>98</v>
      </c>
      <c r="AY204" s="12" t="s">
        <v>90</v>
      </c>
      <c r="BE204" s="100">
        <f t="shared" si="7"/>
        <v>0</v>
      </c>
      <c r="BF204" s="100">
        <f t="shared" si="8"/>
        <v>0</v>
      </c>
      <c r="BG204" s="100">
        <f t="shared" si="9"/>
        <v>0</v>
      </c>
      <c r="BH204" s="100">
        <f t="shared" si="10"/>
        <v>0</v>
      </c>
      <c r="BI204" s="100">
        <f t="shared" si="11"/>
        <v>0</v>
      </c>
      <c r="BJ204" s="12" t="s">
        <v>46</v>
      </c>
      <c r="BK204" s="100">
        <f t="shared" si="12"/>
        <v>0</v>
      </c>
      <c r="BL204" s="12" t="s">
        <v>94</v>
      </c>
      <c r="BM204" s="12" t="s">
        <v>228</v>
      </c>
    </row>
    <row r="205" spans="2:65" s="1" customFormat="1" ht="31.5" customHeight="1" x14ac:dyDescent="0.3">
      <c r="B205" s="70"/>
      <c r="C205" s="117" t="s">
        <v>229</v>
      </c>
      <c r="D205" s="117" t="s">
        <v>180</v>
      </c>
      <c r="E205" s="118" t="s">
        <v>230</v>
      </c>
      <c r="F205" s="143" t="s">
        <v>231</v>
      </c>
      <c r="G205" s="143"/>
      <c r="H205" s="143"/>
      <c r="I205" s="143"/>
      <c r="J205" s="119" t="s">
        <v>227</v>
      </c>
      <c r="K205" s="120">
        <v>6</v>
      </c>
      <c r="L205" s="121"/>
      <c r="M205" s="144">
        <v>0</v>
      </c>
      <c r="N205" s="144"/>
      <c r="O205" s="145"/>
      <c r="P205" s="131">
        <f t="shared" si="0"/>
        <v>0</v>
      </c>
      <c r="Q205" s="131"/>
      <c r="R205" s="71"/>
      <c r="T205" s="97" t="s">
        <v>1</v>
      </c>
      <c r="U205" s="28" t="s">
        <v>28</v>
      </c>
      <c r="V205" s="57">
        <f t="shared" si="1"/>
        <v>0</v>
      </c>
      <c r="W205" s="57">
        <f t="shared" si="2"/>
        <v>0</v>
      </c>
      <c r="X205" s="57">
        <f t="shared" si="3"/>
        <v>0</v>
      </c>
      <c r="Y205" s="98">
        <v>0</v>
      </c>
      <c r="Z205" s="98">
        <f t="shared" si="4"/>
        <v>0</v>
      </c>
      <c r="AA205" s="98">
        <v>0</v>
      </c>
      <c r="AB205" s="98">
        <f t="shared" si="5"/>
        <v>0</v>
      </c>
      <c r="AC205" s="98">
        <v>0</v>
      </c>
      <c r="AD205" s="99">
        <f t="shared" si="6"/>
        <v>0</v>
      </c>
      <c r="AR205" s="12" t="s">
        <v>126</v>
      </c>
      <c r="AT205" s="12" t="s">
        <v>180</v>
      </c>
      <c r="AU205" s="12" t="s">
        <v>98</v>
      </c>
      <c r="AY205" s="12" t="s">
        <v>90</v>
      </c>
      <c r="BE205" s="100">
        <f t="shared" si="7"/>
        <v>0</v>
      </c>
      <c r="BF205" s="100">
        <f t="shared" si="8"/>
        <v>0</v>
      </c>
      <c r="BG205" s="100">
        <f t="shared" si="9"/>
        <v>0</v>
      </c>
      <c r="BH205" s="100">
        <f t="shared" si="10"/>
        <v>0</v>
      </c>
      <c r="BI205" s="100">
        <f t="shared" si="11"/>
        <v>0</v>
      </c>
      <c r="BJ205" s="12" t="s">
        <v>46</v>
      </c>
      <c r="BK205" s="100">
        <f t="shared" si="12"/>
        <v>0</v>
      </c>
      <c r="BL205" s="12" t="s">
        <v>94</v>
      </c>
      <c r="BM205" s="12" t="s">
        <v>232</v>
      </c>
    </row>
    <row r="206" spans="2:65" s="1" customFormat="1" ht="22.5" customHeight="1" x14ac:dyDescent="0.3">
      <c r="B206" s="70"/>
      <c r="C206" s="92" t="s">
        <v>233</v>
      </c>
      <c r="D206" s="92" t="s">
        <v>91</v>
      </c>
      <c r="E206" s="93" t="s">
        <v>234</v>
      </c>
      <c r="F206" s="148" t="s">
        <v>328</v>
      </c>
      <c r="G206" s="130"/>
      <c r="H206" s="130"/>
      <c r="I206" s="130"/>
      <c r="J206" s="94" t="s">
        <v>227</v>
      </c>
      <c r="K206" s="95">
        <v>6</v>
      </c>
      <c r="L206" s="96">
        <v>0</v>
      </c>
      <c r="M206" s="131"/>
      <c r="N206" s="131"/>
      <c r="O206" s="131"/>
      <c r="P206" s="131">
        <f t="shared" si="0"/>
        <v>0</v>
      </c>
      <c r="Q206" s="131"/>
      <c r="R206" s="71"/>
      <c r="T206" s="97" t="s">
        <v>1</v>
      </c>
      <c r="U206" s="28" t="s">
        <v>28</v>
      </c>
      <c r="V206" s="57">
        <f t="shared" si="1"/>
        <v>0</v>
      </c>
      <c r="W206" s="57">
        <f t="shared" si="2"/>
        <v>0</v>
      </c>
      <c r="X206" s="57">
        <f t="shared" si="3"/>
        <v>0</v>
      </c>
      <c r="Y206" s="98">
        <v>0</v>
      </c>
      <c r="Z206" s="98">
        <f t="shared" si="4"/>
        <v>0</v>
      </c>
      <c r="AA206" s="98">
        <v>0</v>
      </c>
      <c r="AB206" s="98">
        <f t="shared" si="5"/>
        <v>0</v>
      </c>
      <c r="AC206" s="98">
        <v>0</v>
      </c>
      <c r="AD206" s="99">
        <f t="shared" si="6"/>
        <v>0</v>
      </c>
      <c r="AR206" s="12" t="s">
        <v>94</v>
      </c>
      <c r="AT206" s="12" t="s">
        <v>91</v>
      </c>
      <c r="AU206" s="12" t="s">
        <v>98</v>
      </c>
      <c r="AY206" s="12" t="s">
        <v>90</v>
      </c>
      <c r="BE206" s="100">
        <f t="shared" si="7"/>
        <v>0</v>
      </c>
      <c r="BF206" s="100">
        <f t="shared" si="8"/>
        <v>0</v>
      </c>
      <c r="BG206" s="100">
        <f t="shared" si="9"/>
        <v>0</v>
      </c>
      <c r="BH206" s="100">
        <f t="shared" si="10"/>
        <v>0</v>
      </c>
      <c r="BI206" s="100">
        <f t="shared" si="11"/>
        <v>0</v>
      </c>
      <c r="BJ206" s="12" t="s">
        <v>46</v>
      </c>
      <c r="BK206" s="100">
        <f t="shared" si="12"/>
        <v>0</v>
      </c>
      <c r="BL206" s="12" t="s">
        <v>94</v>
      </c>
      <c r="BM206" s="12" t="s">
        <v>235</v>
      </c>
    </row>
    <row r="207" spans="2:65" s="1" customFormat="1" ht="31.5" customHeight="1" x14ac:dyDescent="0.3">
      <c r="B207" s="70"/>
      <c r="C207" s="92" t="s">
        <v>236</v>
      </c>
      <c r="D207" s="92" t="s">
        <v>91</v>
      </c>
      <c r="E207" s="93" t="s">
        <v>237</v>
      </c>
      <c r="F207" s="130" t="s">
        <v>238</v>
      </c>
      <c r="G207" s="130"/>
      <c r="H207" s="130"/>
      <c r="I207" s="130"/>
      <c r="J207" s="94" t="s">
        <v>239</v>
      </c>
      <c r="K207" s="95">
        <v>55</v>
      </c>
      <c r="L207" s="96"/>
      <c r="M207" s="131"/>
      <c r="N207" s="131"/>
      <c r="O207" s="131"/>
      <c r="P207" s="131">
        <f t="shared" si="0"/>
        <v>0</v>
      </c>
      <c r="Q207" s="131"/>
      <c r="R207" s="71"/>
      <c r="T207" s="97" t="s">
        <v>1</v>
      </c>
      <c r="U207" s="28" t="s">
        <v>28</v>
      </c>
      <c r="V207" s="57">
        <f t="shared" si="1"/>
        <v>0</v>
      </c>
      <c r="W207" s="57">
        <f t="shared" si="2"/>
        <v>0</v>
      </c>
      <c r="X207" s="57">
        <f t="shared" si="3"/>
        <v>0</v>
      </c>
      <c r="Y207" s="98">
        <v>0.68300000000000005</v>
      </c>
      <c r="Z207" s="98">
        <f t="shared" si="4"/>
        <v>37.565000000000005</v>
      </c>
      <c r="AA207" s="98">
        <v>0</v>
      </c>
      <c r="AB207" s="98">
        <f t="shared" si="5"/>
        <v>0</v>
      </c>
      <c r="AC207" s="98">
        <v>0</v>
      </c>
      <c r="AD207" s="99">
        <f t="shared" si="6"/>
        <v>0</v>
      </c>
      <c r="AR207" s="12" t="s">
        <v>94</v>
      </c>
      <c r="AT207" s="12" t="s">
        <v>91</v>
      </c>
      <c r="AU207" s="12" t="s">
        <v>98</v>
      </c>
      <c r="AY207" s="12" t="s">
        <v>90</v>
      </c>
      <c r="BE207" s="100">
        <f t="shared" si="7"/>
        <v>0</v>
      </c>
      <c r="BF207" s="100">
        <f t="shared" si="8"/>
        <v>0</v>
      </c>
      <c r="BG207" s="100">
        <f t="shared" si="9"/>
        <v>0</v>
      </c>
      <c r="BH207" s="100">
        <f t="shared" si="10"/>
        <v>0</v>
      </c>
      <c r="BI207" s="100">
        <f t="shared" si="11"/>
        <v>0</v>
      </c>
      <c r="BJ207" s="12" t="s">
        <v>46</v>
      </c>
      <c r="BK207" s="100">
        <f t="shared" si="12"/>
        <v>0</v>
      </c>
      <c r="BL207" s="12" t="s">
        <v>94</v>
      </c>
      <c r="BM207" s="12" t="s">
        <v>240</v>
      </c>
    </row>
    <row r="208" spans="2:65" s="6" customFormat="1" ht="22.5" customHeight="1" x14ac:dyDescent="0.3">
      <c r="B208" s="101"/>
      <c r="C208" s="102"/>
      <c r="D208" s="102"/>
      <c r="E208" s="103" t="s">
        <v>1</v>
      </c>
      <c r="F208" s="146" t="s">
        <v>241</v>
      </c>
      <c r="G208" s="147"/>
      <c r="H208" s="147"/>
      <c r="I208" s="147"/>
      <c r="J208" s="102"/>
      <c r="K208" s="104">
        <v>55</v>
      </c>
      <c r="L208" s="102"/>
      <c r="M208" s="102"/>
      <c r="N208" s="102"/>
      <c r="O208" s="102"/>
      <c r="P208" s="102"/>
      <c r="Q208" s="102"/>
      <c r="R208" s="105"/>
      <c r="T208" s="106"/>
      <c r="U208" s="102"/>
      <c r="V208" s="102"/>
      <c r="W208" s="102"/>
      <c r="X208" s="102"/>
      <c r="Y208" s="102"/>
      <c r="Z208" s="102"/>
      <c r="AA208" s="102"/>
      <c r="AB208" s="102"/>
      <c r="AC208" s="102"/>
      <c r="AD208" s="107"/>
      <c r="AT208" s="108" t="s">
        <v>109</v>
      </c>
      <c r="AU208" s="108" t="s">
        <v>98</v>
      </c>
      <c r="AV208" s="6" t="s">
        <v>53</v>
      </c>
      <c r="AW208" s="6" t="s">
        <v>3</v>
      </c>
      <c r="AX208" s="6" t="s">
        <v>46</v>
      </c>
      <c r="AY208" s="108" t="s">
        <v>90</v>
      </c>
    </row>
    <row r="209" spans="2:65" s="1" customFormat="1" ht="31.5" customHeight="1" x14ac:dyDescent="0.3">
      <c r="B209" s="70"/>
      <c r="C209" s="117" t="s">
        <v>242</v>
      </c>
      <c r="D209" s="117" t="s">
        <v>180</v>
      </c>
      <c r="E209" s="118" t="s">
        <v>243</v>
      </c>
      <c r="F209" s="142" t="s">
        <v>316</v>
      </c>
      <c r="G209" s="143"/>
      <c r="H209" s="143"/>
      <c r="I209" s="143"/>
      <c r="J209" s="119" t="s">
        <v>227</v>
      </c>
      <c r="K209" s="120">
        <v>15</v>
      </c>
      <c r="L209" s="121"/>
      <c r="M209" s="144">
        <v>0</v>
      </c>
      <c r="N209" s="144"/>
      <c r="O209" s="145"/>
      <c r="P209" s="131">
        <f t="shared" ref="P209:P215" si="13">ROUND(V209*K209,2)</f>
        <v>0</v>
      </c>
      <c r="Q209" s="131"/>
      <c r="R209" s="71"/>
      <c r="T209" s="97" t="s">
        <v>1</v>
      </c>
      <c r="U209" s="28" t="s">
        <v>28</v>
      </c>
      <c r="V209" s="57">
        <f t="shared" ref="V209:V215" si="14">L209+M209</f>
        <v>0</v>
      </c>
      <c r="W209" s="57">
        <f t="shared" ref="W209:W215" si="15">ROUND(L209*K209,2)</f>
        <v>0</v>
      </c>
      <c r="X209" s="57">
        <f t="shared" ref="X209:X215" si="16">ROUND(M209*K209,2)</f>
        <v>0</v>
      </c>
      <c r="Y209" s="98">
        <v>0</v>
      </c>
      <c r="Z209" s="98">
        <f t="shared" ref="Z209:Z215" si="17">Y209*K209</f>
        <v>0</v>
      </c>
      <c r="AA209" s="98">
        <v>0</v>
      </c>
      <c r="AB209" s="98">
        <f t="shared" ref="AB209:AB215" si="18">AA209*K209</f>
        <v>0</v>
      </c>
      <c r="AC209" s="98">
        <v>0</v>
      </c>
      <c r="AD209" s="99">
        <f t="shared" ref="AD209:AD215" si="19">AC209*K209</f>
        <v>0</v>
      </c>
      <c r="AR209" s="12" t="s">
        <v>126</v>
      </c>
      <c r="AT209" s="12" t="s">
        <v>180</v>
      </c>
      <c r="AU209" s="12" t="s">
        <v>98</v>
      </c>
      <c r="AY209" s="12" t="s">
        <v>90</v>
      </c>
      <c r="BE209" s="100">
        <f t="shared" ref="BE209:BE215" si="20">IF(U209="základní",P209,0)</f>
        <v>0</v>
      </c>
      <c r="BF209" s="100">
        <f t="shared" ref="BF209:BF215" si="21">IF(U209="snížená",P209,0)</f>
        <v>0</v>
      </c>
      <c r="BG209" s="100">
        <f t="shared" ref="BG209:BG215" si="22">IF(U209="zákl. přenesená",P209,0)</f>
        <v>0</v>
      </c>
      <c r="BH209" s="100">
        <f t="shared" ref="BH209:BH215" si="23">IF(U209="sníž. přenesená",P209,0)</f>
        <v>0</v>
      </c>
      <c r="BI209" s="100">
        <f t="shared" ref="BI209:BI215" si="24">IF(U209="nulová",P209,0)</f>
        <v>0</v>
      </c>
      <c r="BJ209" s="12" t="s">
        <v>46</v>
      </c>
      <c r="BK209" s="100">
        <f t="shared" ref="BK209:BK215" si="25">ROUND(V209*K209,2)</f>
        <v>0</v>
      </c>
      <c r="BL209" s="12" t="s">
        <v>94</v>
      </c>
      <c r="BM209" s="12" t="s">
        <v>244</v>
      </c>
    </row>
    <row r="210" spans="2:65" s="1" customFormat="1" ht="31.5" customHeight="1" x14ac:dyDescent="0.3">
      <c r="B210" s="70"/>
      <c r="C210" s="117" t="s">
        <v>245</v>
      </c>
      <c r="D210" s="117" t="s">
        <v>180</v>
      </c>
      <c r="E210" s="118" t="s">
        <v>246</v>
      </c>
      <c r="F210" s="142" t="s">
        <v>317</v>
      </c>
      <c r="G210" s="143"/>
      <c r="H210" s="143"/>
      <c r="I210" s="143"/>
      <c r="J210" s="119" t="s">
        <v>227</v>
      </c>
      <c r="K210" s="120">
        <v>10</v>
      </c>
      <c r="L210" s="121"/>
      <c r="M210" s="144">
        <v>0</v>
      </c>
      <c r="N210" s="144"/>
      <c r="O210" s="145"/>
      <c r="P210" s="131">
        <f t="shared" si="13"/>
        <v>0</v>
      </c>
      <c r="Q210" s="131"/>
      <c r="R210" s="71"/>
      <c r="T210" s="97" t="s">
        <v>1</v>
      </c>
      <c r="U210" s="28" t="s">
        <v>28</v>
      </c>
      <c r="V210" s="57">
        <f t="shared" si="14"/>
        <v>0</v>
      </c>
      <c r="W210" s="57">
        <f t="shared" si="15"/>
        <v>0</v>
      </c>
      <c r="X210" s="57">
        <f t="shared" si="16"/>
        <v>0</v>
      </c>
      <c r="Y210" s="98">
        <v>0</v>
      </c>
      <c r="Z210" s="98">
        <f t="shared" si="17"/>
        <v>0</v>
      </c>
      <c r="AA210" s="98">
        <v>0</v>
      </c>
      <c r="AB210" s="98">
        <f t="shared" si="18"/>
        <v>0</v>
      </c>
      <c r="AC210" s="98">
        <v>0</v>
      </c>
      <c r="AD210" s="99">
        <f t="shared" si="19"/>
        <v>0</v>
      </c>
      <c r="AR210" s="12" t="s">
        <v>126</v>
      </c>
      <c r="AT210" s="12" t="s">
        <v>180</v>
      </c>
      <c r="AU210" s="12" t="s">
        <v>98</v>
      </c>
      <c r="AY210" s="12" t="s">
        <v>90</v>
      </c>
      <c r="BE210" s="100">
        <f t="shared" si="20"/>
        <v>0</v>
      </c>
      <c r="BF210" s="100">
        <f t="shared" si="21"/>
        <v>0</v>
      </c>
      <c r="BG210" s="100">
        <f t="shared" si="22"/>
        <v>0</v>
      </c>
      <c r="BH210" s="100">
        <f t="shared" si="23"/>
        <v>0</v>
      </c>
      <c r="BI210" s="100">
        <f t="shared" si="24"/>
        <v>0</v>
      </c>
      <c r="BJ210" s="12" t="s">
        <v>46</v>
      </c>
      <c r="BK210" s="100">
        <f t="shared" si="25"/>
        <v>0</v>
      </c>
      <c r="BL210" s="12" t="s">
        <v>94</v>
      </c>
      <c r="BM210" s="12" t="s">
        <v>247</v>
      </c>
    </row>
    <row r="211" spans="2:65" s="1" customFormat="1" ht="31.5" customHeight="1" x14ac:dyDescent="0.3">
      <c r="B211" s="70"/>
      <c r="C211" s="117" t="s">
        <v>248</v>
      </c>
      <c r="D211" s="117" t="s">
        <v>180</v>
      </c>
      <c r="E211" s="118" t="s">
        <v>249</v>
      </c>
      <c r="F211" s="142" t="s">
        <v>318</v>
      </c>
      <c r="G211" s="143"/>
      <c r="H211" s="143"/>
      <c r="I211" s="143"/>
      <c r="J211" s="119" t="s">
        <v>227</v>
      </c>
      <c r="K211" s="120">
        <v>15</v>
      </c>
      <c r="L211" s="121"/>
      <c r="M211" s="144">
        <v>0</v>
      </c>
      <c r="N211" s="144"/>
      <c r="O211" s="145"/>
      <c r="P211" s="131">
        <f t="shared" si="13"/>
        <v>0</v>
      </c>
      <c r="Q211" s="131"/>
      <c r="R211" s="71"/>
      <c r="T211" s="97" t="s">
        <v>1</v>
      </c>
      <c r="U211" s="28" t="s">
        <v>28</v>
      </c>
      <c r="V211" s="57">
        <f t="shared" si="14"/>
        <v>0</v>
      </c>
      <c r="W211" s="57">
        <f t="shared" si="15"/>
        <v>0</v>
      </c>
      <c r="X211" s="57">
        <f t="shared" si="16"/>
        <v>0</v>
      </c>
      <c r="Y211" s="98">
        <v>0</v>
      </c>
      <c r="Z211" s="98">
        <f t="shared" si="17"/>
        <v>0</v>
      </c>
      <c r="AA211" s="98">
        <v>0</v>
      </c>
      <c r="AB211" s="98">
        <f t="shared" si="18"/>
        <v>0</v>
      </c>
      <c r="AC211" s="98">
        <v>0</v>
      </c>
      <c r="AD211" s="99">
        <f t="shared" si="19"/>
        <v>0</v>
      </c>
      <c r="AR211" s="12" t="s">
        <v>126</v>
      </c>
      <c r="AT211" s="12" t="s">
        <v>180</v>
      </c>
      <c r="AU211" s="12" t="s">
        <v>98</v>
      </c>
      <c r="AY211" s="12" t="s">
        <v>90</v>
      </c>
      <c r="BE211" s="100">
        <f t="shared" si="20"/>
        <v>0</v>
      </c>
      <c r="BF211" s="100">
        <f t="shared" si="21"/>
        <v>0</v>
      </c>
      <c r="BG211" s="100">
        <f t="shared" si="22"/>
        <v>0</v>
      </c>
      <c r="BH211" s="100">
        <f t="shared" si="23"/>
        <v>0</v>
      </c>
      <c r="BI211" s="100">
        <f t="shared" si="24"/>
        <v>0</v>
      </c>
      <c r="BJ211" s="12" t="s">
        <v>46</v>
      </c>
      <c r="BK211" s="100">
        <f t="shared" si="25"/>
        <v>0</v>
      </c>
      <c r="BL211" s="12" t="s">
        <v>94</v>
      </c>
      <c r="BM211" s="12" t="s">
        <v>250</v>
      </c>
    </row>
    <row r="212" spans="2:65" s="1" customFormat="1" ht="31.5" customHeight="1" x14ac:dyDescent="0.3">
      <c r="B212" s="70"/>
      <c r="C212" s="117" t="s">
        <v>251</v>
      </c>
      <c r="D212" s="117" t="s">
        <v>180</v>
      </c>
      <c r="E212" s="118" t="s">
        <v>252</v>
      </c>
      <c r="F212" s="142" t="s">
        <v>319</v>
      </c>
      <c r="G212" s="143"/>
      <c r="H212" s="143"/>
      <c r="I212" s="143"/>
      <c r="J212" s="119" t="s">
        <v>227</v>
      </c>
      <c r="K212" s="120">
        <v>15</v>
      </c>
      <c r="L212" s="121"/>
      <c r="M212" s="144">
        <v>0</v>
      </c>
      <c r="N212" s="144"/>
      <c r="O212" s="145"/>
      <c r="P212" s="131">
        <f t="shared" si="13"/>
        <v>0</v>
      </c>
      <c r="Q212" s="131"/>
      <c r="R212" s="71"/>
      <c r="T212" s="97" t="s">
        <v>1</v>
      </c>
      <c r="U212" s="28" t="s">
        <v>28</v>
      </c>
      <c r="V212" s="57">
        <f t="shared" si="14"/>
        <v>0</v>
      </c>
      <c r="W212" s="57">
        <f t="shared" si="15"/>
        <v>0</v>
      </c>
      <c r="X212" s="57">
        <f t="shared" si="16"/>
        <v>0</v>
      </c>
      <c r="Y212" s="98">
        <v>0</v>
      </c>
      <c r="Z212" s="98">
        <f t="shared" si="17"/>
        <v>0</v>
      </c>
      <c r="AA212" s="98">
        <v>0</v>
      </c>
      <c r="AB212" s="98">
        <f t="shared" si="18"/>
        <v>0</v>
      </c>
      <c r="AC212" s="98">
        <v>0</v>
      </c>
      <c r="AD212" s="99">
        <f t="shared" si="19"/>
        <v>0</v>
      </c>
      <c r="AR212" s="12" t="s">
        <v>126</v>
      </c>
      <c r="AT212" s="12" t="s">
        <v>180</v>
      </c>
      <c r="AU212" s="12" t="s">
        <v>98</v>
      </c>
      <c r="AY212" s="12" t="s">
        <v>90</v>
      </c>
      <c r="BE212" s="100">
        <f t="shared" si="20"/>
        <v>0</v>
      </c>
      <c r="BF212" s="100">
        <f t="shared" si="21"/>
        <v>0</v>
      </c>
      <c r="BG212" s="100">
        <f t="shared" si="22"/>
        <v>0</v>
      </c>
      <c r="BH212" s="100">
        <f t="shared" si="23"/>
        <v>0</v>
      </c>
      <c r="BI212" s="100">
        <f t="shared" si="24"/>
        <v>0</v>
      </c>
      <c r="BJ212" s="12" t="s">
        <v>46</v>
      </c>
      <c r="BK212" s="100">
        <f t="shared" si="25"/>
        <v>0</v>
      </c>
      <c r="BL212" s="12" t="s">
        <v>94</v>
      </c>
      <c r="BM212" s="12" t="s">
        <v>253</v>
      </c>
    </row>
    <row r="213" spans="2:65" s="1" customFormat="1" ht="31.5" customHeight="1" x14ac:dyDescent="0.3">
      <c r="B213" s="70"/>
      <c r="C213" s="92" t="s">
        <v>254</v>
      </c>
      <c r="D213" s="92" t="s">
        <v>91</v>
      </c>
      <c r="E213" s="93" t="s">
        <v>255</v>
      </c>
      <c r="F213" s="130" t="s">
        <v>256</v>
      </c>
      <c r="G213" s="130"/>
      <c r="H213" s="130"/>
      <c r="I213" s="130"/>
      <c r="J213" s="94" t="s">
        <v>239</v>
      </c>
      <c r="K213" s="95">
        <v>3</v>
      </c>
      <c r="L213" s="96"/>
      <c r="M213" s="131"/>
      <c r="N213" s="131"/>
      <c r="O213" s="131"/>
      <c r="P213" s="131">
        <f t="shared" si="13"/>
        <v>0</v>
      </c>
      <c r="Q213" s="131"/>
      <c r="R213" s="71"/>
      <c r="T213" s="97" t="s">
        <v>1</v>
      </c>
      <c r="U213" s="28" t="s">
        <v>28</v>
      </c>
      <c r="V213" s="57">
        <f t="shared" si="14"/>
        <v>0</v>
      </c>
      <c r="W213" s="57">
        <f t="shared" si="15"/>
        <v>0</v>
      </c>
      <c r="X213" s="57">
        <f t="shared" si="16"/>
        <v>0</v>
      </c>
      <c r="Y213" s="98">
        <v>1.1319999999999999</v>
      </c>
      <c r="Z213" s="98">
        <f t="shared" si="17"/>
        <v>3.3959999999999999</v>
      </c>
      <c r="AA213" s="98">
        <v>0</v>
      </c>
      <c r="AB213" s="98">
        <f t="shared" si="18"/>
        <v>0</v>
      </c>
      <c r="AC213" s="98">
        <v>0</v>
      </c>
      <c r="AD213" s="99">
        <f t="shared" si="19"/>
        <v>0</v>
      </c>
      <c r="AR213" s="12" t="s">
        <v>94</v>
      </c>
      <c r="AT213" s="12" t="s">
        <v>91</v>
      </c>
      <c r="AU213" s="12" t="s">
        <v>98</v>
      </c>
      <c r="AY213" s="12" t="s">
        <v>90</v>
      </c>
      <c r="BE213" s="100">
        <f t="shared" si="20"/>
        <v>0</v>
      </c>
      <c r="BF213" s="100">
        <f t="shared" si="21"/>
        <v>0</v>
      </c>
      <c r="BG213" s="100">
        <f t="shared" si="22"/>
        <v>0</v>
      </c>
      <c r="BH213" s="100">
        <f t="shared" si="23"/>
        <v>0</v>
      </c>
      <c r="BI213" s="100">
        <f t="shared" si="24"/>
        <v>0</v>
      </c>
      <c r="BJ213" s="12" t="s">
        <v>46</v>
      </c>
      <c r="BK213" s="100">
        <f t="shared" si="25"/>
        <v>0</v>
      </c>
      <c r="BL213" s="12" t="s">
        <v>94</v>
      </c>
      <c r="BM213" s="12" t="s">
        <v>257</v>
      </c>
    </row>
    <row r="214" spans="2:65" s="1" customFormat="1" ht="22.5" customHeight="1" x14ac:dyDescent="0.3">
      <c r="B214" s="70"/>
      <c r="C214" s="117" t="s">
        <v>258</v>
      </c>
      <c r="D214" s="117" t="s">
        <v>180</v>
      </c>
      <c r="E214" s="118" t="s">
        <v>259</v>
      </c>
      <c r="F214" s="143" t="s">
        <v>260</v>
      </c>
      <c r="G214" s="143"/>
      <c r="H214" s="143"/>
      <c r="I214" s="143"/>
      <c r="J214" s="119" t="s">
        <v>227</v>
      </c>
      <c r="K214" s="120">
        <v>3</v>
      </c>
      <c r="L214" s="121"/>
      <c r="M214" s="144">
        <v>0</v>
      </c>
      <c r="N214" s="144"/>
      <c r="O214" s="145"/>
      <c r="P214" s="131">
        <f t="shared" si="13"/>
        <v>0</v>
      </c>
      <c r="Q214" s="131"/>
      <c r="R214" s="71"/>
      <c r="T214" s="97" t="s">
        <v>1</v>
      </c>
      <c r="U214" s="28" t="s">
        <v>28</v>
      </c>
      <c r="V214" s="57">
        <f t="shared" si="14"/>
        <v>0</v>
      </c>
      <c r="W214" s="57">
        <f t="shared" si="15"/>
        <v>0</v>
      </c>
      <c r="X214" s="57">
        <f t="shared" si="16"/>
        <v>0</v>
      </c>
      <c r="Y214" s="98">
        <v>0</v>
      </c>
      <c r="Z214" s="98">
        <f t="shared" si="17"/>
        <v>0</v>
      </c>
      <c r="AA214" s="98">
        <v>0</v>
      </c>
      <c r="AB214" s="98">
        <f t="shared" si="18"/>
        <v>0</v>
      </c>
      <c r="AC214" s="98">
        <v>0</v>
      </c>
      <c r="AD214" s="99">
        <f t="shared" si="19"/>
        <v>0</v>
      </c>
      <c r="AR214" s="12" t="s">
        <v>126</v>
      </c>
      <c r="AT214" s="12" t="s">
        <v>180</v>
      </c>
      <c r="AU214" s="12" t="s">
        <v>98</v>
      </c>
      <c r="AY214" s="12" t="s">
        <v>90</v>
      </c>
      <c r="BE214" s="100">
        <f t="shared" si="20"/>
        <v>0</v>
      </c>
      <c r="BF214" s="100">
        <f t="shared" si="21"/>
        <v>0</v>
      </c>
      <c r="BG214" s="100">
        <f t="shared" si="22"/>
        <v>0</v>
      </c>
      <c r="BH214" s="100">
        <f t="shared" si="23"/>
        <v>0</v>
      </c>
      <c r="BI214" s="100">
        <f t="shared" si="24"/>
        <v>0</v>
      </c>
      <c r="BJ214" s="12" t="s">
        <v>46</v>
      </c>
      <c r="BK214" s="100">
        <f t="shared" si="25"/>
        <v>0</v>
      </c>
      <c r="BL214" s="12" t="s">
        <v>94</v>
      </c>
      <c r="BM214" s="12" t="s">
        <v>261</v>
      </c>
    </row>
    <row r="215" spans="2:65" s="1" customFormat="1" ht="31.5" customHeight="1" x14ac:dyDescent="0.3">
      <c r="B215" s="70"/>
      <c r="C215" s="92" t="s">
        <v>262</v>
      </c>
      <c r="D215" s="92" t="s">
        <v>91</v>
      </c>
      <c r="E215" s="93" t="s">
        <v>263</v>
      </c>
      <c r="F215" s="130" t="s">
        <v>264</v>
      </c>
      <c r="G215" s="130"/>
      <c r="H215" s="130"/>
      <c r="I215" s="130"/>
      <c r="J215" s="94" t="s">
        <v>239</v>
      </c>
      <c r="K215" s="95">
        <v>25</v>
      </c>
      <c r="L215" s="96"/>
      <c r="M215" s="131"/>
      <c r="N215" s="131"/>
      <c r="O215" s="131"/>
      <c r="P215" s="131">
        <f t="shared" si="13"/>
        <v>0</v>
      </c>
      <c r="Q215" s="131"/>
      <c r="R215" s="71"/>
      <c r="T215" s="97" t="s">
        <v>1</v>
      </c>
      <c r="U215" s="28" t="s">
        <v>28</v>
      </c>
      <c r="V215" s="57">
        <f t="shared" si="14"/>
        <v>0</v>
      </c>
      <c r="W215" s="57">
        <f t="shared" si="15"/>
        <v>0</v>
      </c>
      <c r="X215" s="57">
        <f t="shared" si="16"/>
        <v>0</v>
      </c>
      <c r="Y215" s="98">
        <v>0.68300000000000005</v>
      </c>
      <c r="Z215" s="98">
        <f t="shared" si="17"/>
        <v>17.075000000000003</v>
      </c>
      <c r="AA215" s="98">
        <v>0</v>
      </c>
      <c r="AB215" s="98">
        <f t="shared" si="18"/>
        <v>0</v>
      </c>
      <c r="AC215" s="98">
        <v>0</v>
      </c>
      <c r="AD215" s="99">
        <f t="shared" si="19"/>
        <v>0</v>
      </c>
      <c r="AR215" s="12" t="s">
        <v>94</v>
      </c>
      <c r="AT215" s="12" t="s">
        <v>91</v>
      </c>
      <c r="AU215" s="12" t="s">
        <v>98</v>
      </c>
      <c r="AY215" s="12" t="s">
        <v>90</v>
      </c>
      <c r="BE215" s="100">
        <f t="shared" si="20"/>
        <v>0</v>
      </c>
      <c r="BF215" s="100">
        <f t="shared" si="21"/>
        <v>0</v>
      </c>
      <c r="BG215" s="100">
        <f t="shared" si="22"/>
        <v>0</v>
      </c>
      <c r="BH215" s="100">
        <f t="shared" si="23"/>
        <v>0</v>
      </c>
      <c r="BI215" s="100">
        <f t="shared" si="24"/>
        <v>0</v>
      </c>
      <c r="BJ215" s="12" t="s">
        <v>46</v>
      </c>
      <c r="BK215" s="100">
        <f t="shared" si="25"/>
        <v>0</v>
      </c>
      <c r="BL215" s="12" t="s">
        <v>94</v>
      </c>
      <c r="BM215" s="12" t="s">
        <v>265</v>
      </c>
    </row>
    <row r="216" spans="2:65" s="6" customFormat="1" ht="22.5" customHeight="1" x14ac:dyDescent="0.3">
      <c r="B216" s="101"/>
      <c r="C216" s="102"/>
      <c r="D216" s="102"/>
      <c r="E216" s="103" t="s">
        <v>1</v>
      </c>
      <c r="F216" s="146" t="s">
        <v>266</v>
      </c>
      <c r="G216" s="147"/>
      <c r="H216" s="147"/>
      <c r="I216" s="147"/>
      <c r="J216" s="102"/>
      <c r="K216" s="104">
        <v>25</v>
      </c>
      <c r="L216" s="102"/>
      <c r="M216" s="102"/>
      <c r="N216" s="102"/>
      <c r="O216" s="102"/>
      <c r="P216" s="102"/>
      <c r="Q216" s="102"/>
      <c r="R216" s="105"/>
      <c r="T216" s="106"/>
      <c r="U216" s="102"/>
      <c r="V216" s="102"/>
      <c r="W216" s="102"/>
      <c r="X216" s="102"/>
      <c r="Y216" s="102"/>
      <c r="Z216" s="102"/>
      <c r="AA216" s="102"/>
      <c r="AB216" s="102"/>
      <c r="AC216" s="102"/>
      <c r="AD216" s="107"/>
      <c r="AT216" s="108" t="s">
        <v>109</v>
      </c>
      <c r="AU216" s="108" t="s">
        <v>98</v>
      </c>
      <c r="AV216" s="6" t="s">
        <v>53</v>
      </c>
      <c r="AW216" s="6" t="s">
        <v>3</v>
      </c>
      <c r="AX216" s="6" t="s">
        <v>46</v>
      </c>
      <c r="AY216" s="108" t="s">
        <v>90</v>
      </c>
    </row>
    <row r="217" spans="2:65" s="1" customFormat="1" ht="22.5" customHeight="1" x14ac:dyDescent="0.3">
      <c r="B217" s="70"/>
      <c r="C217" s="117" t="s">
        <v>267</v>
      </c>
      <c r="D217" s="117" t="s">
        <v>180</v>
      </c>
      <c r="E217" s="118" t="s">
        <v>268</v>
      </c>
      <c r="F217" s="142" t="s">
        <v>320</v>
      </c>
      <c r="G217" s="143"/>
      <c r="H217" s="143"/>
      <c r="I217" s="143"/>
      <c r="J217" s="119" t="s">
        <v>227</v>
      </c>
      <c r="K217" s="120">
        <v>25</v>
      </c>
      <c r="L217" s="121"/>
      <c r="M217" s="144">
        <v>0</v>
      </c>
      <c r="N217" s="144"/>
      <c r="O217" s="145"/>
      <c r="P217" s="131">
        <f t="shared" ref="P217:P227" si="26">ROUND(V217*K217,2)</f>
        <v>0</v>
      </c>
      <c r="Q217" s="131"/>
      <c r="R217" s="71"/>
      <c r="T217" s="97" t="s">
        <v>1</v>
      </c>
      <c r="U217" s="28" t="s">
        <v>28</v>
      </c>
      <c r="V217" s="57">
        <f t="shared" ref="V217:V227" si="27">L217+M217</f>
        <v>0</v>
      </c>
      <c r="W217" s="57">
        <f t="shared" ref="W217:W227" si="28">ROUND(L217*K217,2)</f>
        <v>0</v>
      </c>
      <c r="X217" s="57">
        <f t="shared" ref="X217:X227" si="29">ROUND(M217*K217,2)</f>
        <v>0</v>
      </c>
      <c r="Y217" s="98">
        <v>0</v>
      </c>
      <c r="Z217" s="98">
        <f t="shared" ref="Z217:Z227" si="30">Y217*K217</f>
        <v>0</v>
      </c>
      <c r="AA217" s="98">
        <v>0</v>
      </c>
      <c r="AB217" s="98">
        <f t="shared" ref="AB217:AB227" si="31">AA217*K217</f>
        <v>0</v>
      </c>
      <c r="AC217" s="98">
        <v>0</v>
      </c>
      <c r="AD217" s="99">
        <f t="shared" ref="AD217:AD227" si="32">AC217*K217</f>
        <v>0</v>
      </c>
      <c r="AR217" s="12" t="s">
        <v>126</v>
      </c>
      <c r="AT217" s="12" t="s">
        <v>180</v>
      </c>
      <c r="AU217" s="12" t="s">
        <v>98</v>
      </c>
      <c r="AY217" s="12" t="s">
        <v>90</v>
      </c>
      <c r="BE217" s="100">
        <f t="shared" ref="BE217:BE227" si="33">IF(U217="základní",P217,0)</f>
        <v>0</v>
      </c>
      <c r="BF217" s="100">
        <f t="shared" ref="BF217:BF227" si="34">IF(U217="snížená",P217,0)</f>
        <v>0</v>
      </c>
      <c r="BG217" s="100">
        <f t="shared" ref="BG217:BG227" si="35">IF(U217="zákl. přenesená",P217,0)</f>
        <v>0</v>
      </c>
      <c r="BH217" s="100">
        <f t="shared" ref="BH217:BH227" si="36">IF(U217="sníž. přenesená",P217,0)</f>
        <v>0</v>
      </c>
      <c r="BI217" s="100">
        <f t="shared" ref="BI217:BI227" si="37">IF(U217="nulová",P217,0)</f>
        <v>0</v>
      </c>
      <c r="BJ217" s="12" t="s">
        <v>46</v>
      </c>
      <c r="BK217" s="100">
        <f t="shared" ref="BK217:BK227" si="38">ROUND(V217*K217,2)</f>
        <v>0</v>
      </c>
      <c r="BL217" s="12" t="s">
        <v>94</v>
      </c>
      <c r="BM217" s="12" t="s">
        <v>269</v>
      </c>
    </row>
    <row r="218" spans="2:65" s="1" customFormat="1" ht="31.5" customHeight="1" x14ac:dyDescent="0.3">
      <c r="B218" s="70"/>
      <c r="C218" s="92" t="s">
        <v>270</v>
      </c>
      <c r="D218" s="92" t="s">
        <v>91</v>
      </c>
      <c r="E218" s="93" t="s">
        <v>271</v>
      </c>
      <c r="F218" s="130" t="s">
        <v>272</v>
      </c>
      <c r="G218" s="130"/>
      <c r="H218" s="130"/>
      <c r="I218" s="130"/>
      <c r="J218" s="94" t="s">
        <v>239</v>
      </c>
      <c r="K218" s="95">
        <v>1</v>
      </c>
      <c r="L218" s="96"/>
      <c r="M218" s="131"/>
      <c r="N218" s="131"/>
      <c r="O218" s="131"/>
      <c r="P218" s="131">
        <f t="shared" si="26"/>
        <v>0</v>
      </c>
      <c r="Q218" s="131"/>
      <c r="R218" s="71"/>
      <c r="T218" s="97" t="s">
        <v>1</v>
      </c>
      <c r="U218" s="28" t="s">
        <v>28</v>
      </c>
      <c r="V218" s="57">
        <f t="shared" si="27"/>
        <v>0</v>
      </c>
      <c r="W218" s="57">
        <f t="shared" si="28"/>
        <v>0</v>
      </c>
      <c r="X218" s="57">
        <f t="shared" si="29"/>
        <v>0</v>
      </c>
      <c r="Y218" s="98">
        <v>1.2170000000000001</v>
      </c>
      <c r="Z218" s="98">
        <f t="shared" si="30"/>
        <v>1.2170000000000001</v>
      </c>
      <c r="AA218" s="98">
        <v>0</v>
      </c>
      <c r="AB218" s="98">
        <f t="shared" si="31"/>
        <v>0</v>
      </c>
      <c r="AC218" s="98">
        <v>0</v>
      </c>
      <c r="AD218" s="99">
        <f t="shared" si="32"/>
        <v>0</v>
      </c>
      <c r="AR218" s="12" t="s">
        <v>94</v>
      </c>
      <c r="AT218" s="12" t="s">
        <v>91</v>
      </c>
      <c r="AU218" s="12" t="s">
        <v>98</v>
      </c>
      <c r="AY218" s="12" t="s">
        <v>90</v>
      </c>
      <c r="BE218" s="100">
        <f t="shared" si="33"/>
        <v>0</v>
      </c>
      <c r="BF218" s="100">
        <f t="shared" si="34"/>
        <v>0</v>
      </c>
      <c r="BG218" s="100">
        <f t="shared" si="35"/>
        <v>0</v>
      </c>
      <c r="BH218" s="100">
        <f t="shared" si="36"/>
        <v>0</v>
      </c>
      <c r="BI218" s="100">
        <f t="shared" si="37"/>
        <v>0</v>
      </c>
      <c r="BJ218" s="12" t="s">
        <v>46</v>
      </c>
      <c r="BK218" s="100">
        <f t="shared" si="38"/>
        <v>0</v>
      </c>
      <c r="BL218" s="12" t="s">
        <v>94</v>
      </c>
      <c r="BM218" s="12" t="s">
        <v>273</v>
      </c>
    </row>
    <row r="219" spans="2:65" s="1" customFormat="1" ht="22.5" customHeight="1" x14ac:dyDescent="0.3">
      <c r="B219" s="70"/>
      <c r="C219" s="117" t="s">
        <v>274</v>
      </c>
      <c r="D219" s="117" t="s">
        <v>180</v>
      </c>
      <c r="E219" s="118" t="s">
        <v>275</v>
      </c>
      <c r="F219" s="143" t="s">
        <v>276</v>
      </c>
      <c r="G219" s="143"/>
      <c r="H219" s="143"/>
      <c r="I219" s="143"/>
      <c r="J219" s="119" t="s">
        <v>227</v>
      </c>
      <c r="K219" s="120">
        <v>1</v>
      </c>
      <c r="L219" s="121"/>
      <c r="M219" s="144">
        <v>0</v>
      </c>
      <c r="N219" s="144"/>
      <c r="O219" s="145"/>
      <c r="P219" s="131">
        <f t="shared" si="26"/>
        <v>0</v>
      </c>
      <c r="Q219" s="131"/>
      <c r="R219" s="71"/>
      <c r="T219" s="97" t="s">
        <v>1</v>
      </c>
      <c r="U219" s="28" t="s">
        <v>28</v>
      </c>
      <c r="V219" s="57">
        <f t="shared" si="27"/>
        <v>0</v>
      </c>
      <c r="W219" s="57">
        <f t="shared" si="28"/>
        <v>0</v>
      </c>
      <c r="X219" s="57">
        <f t="shared" si="29"/>
        <v>0</v>
      </c>
      <c r="Y219" s="98">
        <v>0</v>
      </c>
      <c r="Z219" s="98">
        <f t="shared" si="30"/>
        <v>0</v>
      </c>
      <c r="AA219" s="98">
        <v>0</v>
      </c>
      <c r="AB219" s="98">
        <f t="shared" si="31"/>
        <v>0</v>
      </c>
      <c r="AC219" s="98">
        <v>0</v>
      </c>
      <c r="AD219" s="99">
        <f t="shared" si="32"/>
        <v>0</v>
      </c>
      <c r="AR219" s="12" t="s">
        <v>126</v>
      </c>
      <c r="AT219" s="12" t="s">
        <v>180</v>
      </c>
      <c r="AU219" s="12" t="s">
        <v>98</v>
      </c>
      <c r="AY219" s="12" t="s">
        <v>90</v>
      </c>
      <c r="BE219" s="100">
        <f t="shared" si="33"/>
        <v>0</v>
      </c>
      <c r="BF219" s="100">
        <f t="shared" si="34"/>
        <v>0</v>
      </c>
      <c r="BG219" s="100">
        <f t="shared" si="35"/>
        <v>0</v>
      </c>
      <c r="BH219" s="100">
        <f t="shared" si="36"/>
        <v>0</v>
      </c>
      <c r="BI219" s="100">
        <f t="shared" si="37"/>
        <v>0</v>
      </c>
      <c r="BJ219" s="12" t="s">
        <v>46</v>
      </c>
      <c r="BK219" s="100">
        <f t="shared" si="38"/>
        <v>0</v>
      </c>
      <c r="BL219" s="12" t="s">
        <v>94</v>
      </c>
      <c r="BM219" s="12" t="s">
        <v>277</v>
      </c>
    </row>
    <row r="220" spans="2:65" s="1" customFormat="1" ht="31.5" customHeight="1" x14ac:dyDescent="0.3">
      <c r="B220" s="70"/>
      <c r="C220" s="92" t="s">
        <v>278</v>
      </c>
      <c r="D220" s="92" t="s">
        <v>91</v>
      </c>
      <c r="E220" s="93" t="s">
        <v>279</v>
      </c>
      <c r="F220" s="130" t="s">
        <v>280</v>
      </c>
      <c r="G220" s="130"/>
      <c r="H220" s="130"/>
      <c r="I220" s="130"/>
      <c r="J220" s="94" t="s">
        <v>239</v>
      </c>
      <c r="K220" s="95">
        <v>1</v>
      </c>
      <c r="L220" s="96"/>
      <c r="M220" s="131"/>
      <c r="N220" s="131"/>
      <c r="O220" s="131"/>
      <c r="P220" s="131">
        <f t="shared" si="26"/>
        <v>0</v>
      </c>
      <c r="Q220" s="131"/>
      <c r="R220" s="71"/>
      <c r="T220" s="97" t="s">
        <v>1</v>
      </c>
      <c r="U220" s="28" t="s">
        <v>28</v>
      </c>
      <c r="V220" s="57">
        <f t="shared" si="27"/>
        <v>0</v>
      </c>
      <c r="W220" s="57">
        <f t="shared" si="28"/>
        <v>0</v>
      </c>
      <c r="X220" s="57">
        <f t="shared" si="29"/>
        <v>0</v>
      </c>
      <c r="Y220" s="98">
        <v>0.745</v>
      </c>
      <c r="Z220" s="98">
        <f t="shared" si="30"/>
        <v>0.745</v>
      </c>
      <c r="AA220" s="98">
        <v>0</v>
      </c>
      <c r="AB220" s="98">
        <f t="shared" si="31"/>
        <v>0</v>
      </c>
      <c r="AC220" s="98">
        <v>0</v>
      </c>
      <c r="AD220" s="99">
        <f t="shared" si="32"/>
        <v>0</v>
      </c>
      <c r="AR220" s="12" t="s">
        <v>94</v>
      </c>
      <c r="AT220" s="12" t="s">
        <v>91</v>
      </c>
      <c r="AU220" s="12" t="s">
        <v>98</v>
      </c>
      <c r="AY220" s="12" t="s">
        <v>90</v>
      </c>
      <c r="BE220" s="100">
        <f t="shared" si="33"/>
        <v>0</v>
      </c>
      <c r="BF220" s="100">
        <f t="shared" si="34"/>
        <v>0</v>
      </c>
      <c r="BG220" s="100">
        <f t="shared" si="35"/>
        <v>0</v>
      </c>
      <c r="BH220" s="100">
        <f t="shared" si="36"/>
        <v>0</v>
      </c>
      <c r="BI220" s="100">
        <f t="shared" si="37"/>
        <v>0</v>
      </c>
      <c r="BJ220" s="12" t="s">
        <v>46</v>
      </c>
      <c r="BK220" s="100">
        <f t="shared" si="38"/>
        <v>0</v>
      </c>
      <c r="BL220" s="12" t="s">
        <v>94</v>
      </c>
      <c r="BM220" s="12" t="s">
        <v>281</v>
      </c>
    </row>
    <row r="221" spans="2:65" s="1" customFormat="1" ht="22.5" customHeight="1" x14ac:dyDescent="0.3">
      <c r="B221" s="70"/>
      <c r="C221" s="117" t="s">
        <v>282</v>
      </c>
      <c r="D221" s="117" t="s">
        <v>180</v>
      </c>
      <c r="E221" s="118" t="s">
        <v>283</v>
      </c>
      <c r="F221" s="143" t="s">
        <v>284</v>
      </c>
      <c r="G221" s="143"/>
      <c r="H221" s="143"/>
      <c r="I221" s="143"/>
      <c r="J221" s="119" t="s">
        <v>227</v>
      </c>
      <c r="K221" s="120">
        <v>1</v>
      </c>
      <c r="L221" s="121"/>
      <c r="M221" s="144">
        <v>0</v>
      </c>
      <c r="N221" s="144"/>
      <c r="O221" s="145"/>
      <c r="P221" s="131">
        <f t="shared" si="26"/>
        <v>0</v>
      </c>
      <c r="Q221" s="131"/>
      <c r="R221" s="71"/>
      <c r="T221" s="97" t="s">
        <v>1</v>
      </c>
      <c r="U221" s="28" t="s">
        <v>28</v>
      </c>
      <c r="V221" s="57">
        <f t="shared" si="27"/>
        <v>0</v>
      </c>
      <c r="W221" s="57">
        <f t="shared" si="28"/>
        <v>0</v>
      </c>
      <c r="X221" s="57">
        <f t="shared" si="29"/>
        <v>0</v>
      </c>
      <c r="Y221" s="98">
        <v>0</v>
      </c>
      <c r="Z221" s="98">
        <f t="shared" si="30"/>
        <v>0</v>
      </c>
      <c r="AA221" s="98">
        <v>0</v>
      </c>
      <c r="AB221" s="98">
        <f t="shared" si="31"/>
        <v>0</v>
      </c>
      <c r="AC221" s="98">
        <v>0</v>
      </c>
      <c r="AD221" s="99">
        <f t="shared" si="32"/>
        <v>0</v>
      </c>
      <c r="AR221" s="12" t="s">
        <v>126</v>
      </c>
      <c r="AT221" s="12" t="s">
        <v>180</v>
      </c>
      <c r="AU221" s="12" t="s">
        <v>98</v>
      </c>
      <c r="AY221" s="12" t="s">
        <v>90</v>
      </c>
      <c r="BE221" s="100">
        <f t="shared" si="33"/>
        <v>0</v>
      </c>
      <c r="BF221" s="100">
        <f t="shared" si="34"/>
        <v>0</v>
      </c>
      <c r="BG221" s="100">
        <f t="shared" si="35"/>
        <v>0</v>
      </c>
      <c r="BH221" s="100">
        <f t="shared" si="36"/>
        <v>0</v>
      </c>
      <c r="BI221" s="100">
        <f t="shared" si="37"/>
        <v>0</v>
      </c>
      <c r="BJ221" s="12" t="s">
        <v>46</v>
      </c>
      <c r="BK221" s="100">
        <f t="shared" si="38"/>
        <v>0</v>
      </c>
      <c r="BL221" s="12" t="s">
        <v>94</v>
      </c>
      <c r="BM221" s="12" t="s">
        <v>285</v>
      </c>
    </row>
    <row r="222" spans="2:65" s="1" customFormat="1" ht="44.25" customHeight="1" x14ac:dyDescent="0.3">
      <c r="B222" s="70"/>
      <c r="C222" s="92" t="s">
        <v>286</v>
      </c>
      <c r="D222" s="92" t="s">
        <v>91</v>
      </c>
      <c r="E222" s="93" t="s">
        <v>287</v>
      </c>
      <c r="F222" s="130" t="s">
        <v>288</v>
      </c>
      <c r="G222" s="130"/>
      <c r="H222" s="130"/>
      <c r="I222" s="130"/>
      <c r="J222" s="94" t="s">
        <v>239</v>
      </c>
      <c r="K222" s="95">
        <v>2</v>
      </c>
      <c r="L222" s="96"/>
      <c r="M222" s="131"/>
      <c r="N222" s="131"/>
      <c r="O222" s="131"/>
      <c r="P222" s="131">
        <f t="shared" si="26"/>
        <v>0</v>
      </c>
      <c r="Q222" s="131"/>
      <c r="R222" s="71"/>
      <c r="T222" s="97" t="s">
        <v>1</v>
      </c>
      <c r="U222" s="28" t="s">
        <v>28</v>
      </c>
      <c r="V222" s="57">
        <f t="shared" si="27"/>
        <v>0</v>
      </c>
      <c r="W222" s="57">
        <f t="shared" si="28"/>
        <v>0</v>
      </c>
      <c r="X222" s="57">
        <f t="shared" si="29"/>
        <v>0</v>
      </c>
      <c r="Y222" s="98">
        <v>1.5</v>
      </c>
      <c r="Z222" s="98">
        <f t="shared" si="30"/>
        <v>3</v>
      </c>
      <c r="AA222" s="98">
        <v>0.25652999999999998</v>
      </c>
      <c r="AB222" s="98">
        <f t="shared" si="31"/>
        <v>0.51305999999999996</v>
      </c>
      <c r="AC222" s="98">
        <v>0</v>
      </c>
      <c r="AD222" s="99">
        <f t="shared" si="32"/>
        <v>0</v>
      </c>
      <c r="AR222" s="12" t="s">
        <v>94</v>
      </c>
      <c r="AT222" s="12" t="s">
        <v>91</v>
      </c>
      <c r="AU222" s="12" t="s">
        <v>98</v>
      </c>
      <c r="AY222" s="12" t="s">
        <v>90</v>
      </c>
      <c r="BE222" s="100">
        <f t="shared" si="33"/>
        <v>0</v>
      </c>
      <c r="BF222" s="100">
        <f t="shared" si="34"/>
        <v>0</v>
      </c>
      <c r="BG222" s="100">
        <f t="shared" si="35"/>
        <v>0</v>
      </c>
      <c r="BH222" s="100">
        <f t="shared" si="36"/>
        <v>0</v>
      </c>
      <c r="BI222" s="100">
        <f t="shared" si="37"/>
        <v>0</v>
      </c>
      <c r="BJ222" s="12" t="s">
        <v>46</v>
      </c>
      <c r="BK222" s="100">
        <f t="shared" si="38"/>
        <v>0</v>
      </c>
      <c r="BL222" s="12" t="s">
        <v>94</v>
      </c>
      <c r="BM222" s="12" t="s">
        <v>289</v>
      </c>
    </row>
    <row r="223" spans="2:65" s="1" customFormat="1" ht="44.25" customHeight="1" x14ac:dyDescent="0.3">
      <c r="B223" s="70"/>
      <c r="C223" s="117" t="s">
        <v>290</v>
      </c>
      <c r="D223" s="117" t="s">
        <v>180</v>
      </c>
      <c r="E223" s="118" t="s">
        <v>291</v>
      </c>
      <c r="F223" s="142" t="s">
        <v>321</v>
      </c>
      <c r="G223" s="143"/>
      <c r="H223" s="143"/>
      <c r="I223" s="143"/>
      <c r="J223" s="119" t="s">
        <v>227</v>
      </c>
      <c r="K223" s="120">
        <v>2</v>
      </c>
      <c r="L223" s="121"/>
      <c r="M223" s="144">
        <v>0</v>
      </c>
      <c r="N223" s="144"/>
      <c r="O223" s="145"/>
      <c r="P223" s="131">
        <f t="shared" si="26"/>
        <v>0</v>
      </c>
      <c r="Q223" s="131"/>
      <c r="R223" s="71"/>
      <c r="T223" s="97" t="s">
        <v>1</v>
      </c>
      <c r="U223" s="28" t="s">
        <v>28</v>
      </c>
      <c r="V223" s="57">
        <f t="shared" si="27"/>
        <v>0</v>
      </c>
      <c r="W223" s="57">
        <f t="shared" si="28"/>
        <v>0</v>
      </c>
      <c r="X223" s="57">
        <f t="shared" si="29"/>
        <v>0</v>
      </c>
      <c r="Y223" s="98">
        <v>0</v>
      </c>
      <c r="Z223" s="98">
        <f t="shared" si="30"/>
        <v>0</v>
      </c>
      <c r="AA223" s="98">
        <v>0</v>
      </c>
      <c r="AB223" s="98">
        <f t="shared" si="31"/>
        <v>0</v>
      </c>
      <c r="AC223" s="98">
        <v>0</v>
      </c>
      <c r="AD223" s="99">
        <f t="shared" si="32"/>
        <v>0</v>
      </c>
      <c r="AR223" s="12" t="s">
        <v>126</v>
      </c>
      <c r="AT223" s="12" t="s">
        <v>180</v>
      </c>
      <c r="AU223" s="12" t="s">
        <v>98</v>
      </c>
      <c r="AY223" s="12" t="s">
        <v>90</v>
      </c>
      <c r="BE223" s="100">
        <f t="shared" si="33"/>
        <v>0</v>
      </c>
      <c r="BF223" s="100">
        <f t="shared" si="34"/>
        <v>0</v>
      </c>
      <c r="BG223" s="100">
        <f t="shared" si="35"/>
        <v>0</v>
      </c>
      <c r="BH223" s="100">
        <f t="shared" si="36"/>
        <v>0</v>
      </c>
      <c r="BI223" s="100">
        <f t="shared" si="37"/>
        <v>0</v>
      </c>
      <c r="BJ223" s="12" t="s">
        <v>46</v>
      </c>
      <c r="BK223" s="100">
        <f t="shared" si="38"/>
        <v>0</v>
      </c>
      <c r="BL223" s="12" t="s">
        <v>94</v>
      </c>
      <c r="BM223" s="12" t="s">
        <v>292</v>
      </c>
    </row>
    <row r="224" spans="2:65" s="1" customFormat="1" ht="22.5" customHeight="1" x14ac:dyDescent="0.3">
      <c r="B224" s="70"/>
      <c r="C224" s="117" t="s">
        <v>293</v>
      </c>
      <c r="D224" s="117" t="s">
        <v>180</v>
      </c>
      <c r="E224" s="118" t="s">
        <v>294</v>
      </c>
      <c r="F224" s="143" t="s">
        <v>295</v>
      </c>
      <c r="G224" s="143"/>
      <c r="H224" s="143"/>
      <c r="I224" s="143"/>
      <c r="J224" s="119" t="s">
        <v>227</v>
      </c>
      <c r="K224" s="120">
        <v>2</v>
      </c>
      <c r="L224" s="121"/>
      <c r="M224" s="144">
        <v>0</v>
      </c>
      <c r="N224" s="144"/>
      <c r="O224" s="145"/>
      <c r="P224" s="131">
        <f t="shared" si="26"/>
        <v>0</v>
      </c>
      <c r="Q224" s="131"/>
      <c r="R224" s="71"/>
      <c r="T224" s="97" t="s">
        <v>1</v>
      </c>
      <c r="U224" s="28" t="s">
        <v>28</v>
      </c>
      <c r="V224" s="57">
        <f t="shared" si="27"/>
        <v>0</v>
      </c>
      <c r="W224" s="57">
        <f t="shared" si="28"/>
        <v>0</v>
      </c>
      <c r="X224" s="57">
        <f t="shared" si="29"/>
        <v>0</v>
      </c>
      <c r="Y224" s="98">
        <v>0</v>
      </c>
      <c r="Z224" s="98">
        <f t="shared" si="30"/>
        <v>0</v>
      </c>
      <c r="AA224" s="98">
        <v>0</v>
      </c>
      <c r="AB224" s="98">
        <f t="shared" si="31"/>
        <v>0</v>
      </c>
      <c r="AC224" s="98">
        <v>0</v>
      </c>
      <c r="AD224" s="99">
        <f t="shared" si="32"/>
        <v>0</v>
      </c>
      <c r="AR224" s="12" t="s">
        <v>126</v>
      </c>
      <c r="AT224" s="12" t="s">
        <v>180</v>
      </c>
      <c r="AU224" s="12" t="s">
        <v>98</v>
      </c>
      <c r="AY224" s="12" t="s">
        <v>90</v>
      </c>
      <c r="BE224" s="100">
        <f t="shared" si="33"/>
        <v>0</v>
      </c>
      <c r="BF224" s="100">
        <f t="shared" si="34"/>
        <v>0</v>
      </c>
      <c r="BG224" s="100">
        <f t="shared" si="35"/>
        <v>0</v>
      </c>
      <c r="BH224" s="100">
        <f t="shared" si="36"/>
        <v>0</v>
      </c>
      <c r="BI224" s="100">
        <f t="shared" si="37"/>
        <v>0</v>
      </c>
      <c r="BJ224" s="12" t="s">
        <v>46</v>
      </c>
      <c r="BK224" s="100">
        <f t="shared" si="38"/>
        <v>0</v>
      </c>
      <c r="BL224" s="12" t="s">
        <v>94</v>
      </c>
      <c r="BM224" s="12" t="s">
        <v>296</v>
      </c>
    </row>
    <row r="225" spans="2:65" s="1" customFormat="1" ht="31.5" customHeight="1" x14ac:dyDescent="0.3">
      <c r="B225" s="70"/>
      <c r="C225" s="92" t="s">
        <v>297</v>
      </c>
      <c r="D225" s="92" t="s">
        <v>91</v>
      </c>
      <c r="E225" s="93" t="s">
        <v>298</v>
      </c>
      <c r="F225" s="130" t="s">
        <v>299</v>
      </c>
      <c r="G225" s="130"/>
      <c r="H225" s="130"/>
      <c r="I225" s="130"/>
      <c r="J225" s="94" t="s">
        <v>239</v>
      </c>
      <c r="K225" s="95">
        <v>2</v>
      </c>
      <c r="L225" s="96">
        <v>0</v>
      </c>
      <c r="M225" s="131"/>
      <c r="N225" s="131"/>
      <c r="O225" s="131"/>
      <c r="P225" s="131">
        <f t="shared" si="26"/>
        <v>0</v>
      </c>
      <c r="Q225" s="131"/>
      <c r="R225" s="71"/>
      <c r="T225" s="97" t="s">
        <v>1</v>
      </c>
      <c r="U225" s="28" t="s">
        <v>28</v>
      </c>
      <c r="V225" s="57">
        <f t="shared" si="27"/>
        <v>0</v>
      </c>
      <c r="W225" s="57">
        <f t="shared" si="28"/>
        <v>0</v>
      </c>
      <c r="X225" s="57">
        <f t="shared" si="29"/>
        <v>0</v>
      </c>
      <c r="Y225" s="98">
        <v>0.33300000000000002</v>
      </c>
      <c r="Z225" s="98">
        <f t="shared" si="30"/>
        <v>0.66600000000000004</v>
      </c>
      <c r="AA225" s="98">
        <v>0</v>
      </c>
      <c r="AB225" s="98">
        <f t="shared" si="31"/>
        <v>0</v>
      </c>
      <c r="AC225" s="98">
        <v>0</v>
      </c>
      <c r="AD225" s="99">
        <f t="shared" si="32"/>
        <v>0</v>
      </c>
      <c r="AR225" s="12" t="s">
        <v>94</v>
      </c>
      <c r="AT225" s="12" t="s">
        <v>91</v>
      </c>
      <c r="AU225" s="12" t="s">
        <v>98</v>
      </c>
      <c r="AY225" s="12" t="s">
        <v>90</v>
      </c>
      <c r="BE225" s="100">
        <f t="shared" si="33"/>
        <v>0</v>
      </c>
      <c r="BF225" s="100">
        <f t="shared" si="34"/>
        <v>0</v>
      </c>
      <c r="BG225" s="100">
        <f t="shared" si="35"/>
        <v>0</v>
      </c>
      <c r="BH225" s="100">
        <f t="shared" si="36"/>
        <v>0</v>
      </c>
      <c r="BI225" s="100">
        <f t="shared" si="37"/>
        <v>0</v>
      </c>
      <c r="BJ225" s="12" t="s">
        <v>46</v>
      </c>
      <c r="BK225" s="100">
        <f t="shared" si="38"/>
        <v>0</v>
      </c>
      <c r="BL225" s="12" t="s">
        <v>94</v>
      </c>
      <c r="BM225" s="12" t="s">
        <v>300</v>
      </c>
    </row>
    <row r="226" spans="2:65" s="1" customFormat="1" ht="31.5" customHeight="1" x14ac:dyDescent="0.3">
      <c r="B226" s="70"/>
      <c r="C226" s="92" t="s">
        <v>301</v>
      </c>
      <c r="D226" s="92" t="s">
        <v>91</v>
      </c>
      <c r="E226" s="93" t="s">
        <v>302</v>
      </c>
      <c r="F226" s="130" t="s">
        <v>303</v>
      </c>
      <c r="G226" s="130"/>
      <c r="H226" s="130"/>
      <c r="I226" s="130"/>
      <c r="J226" s="94" t="s">
        <v>304</v>
      </c>
      <c r="K226" s="95">
        <v>7</v>
      </c>
      <c r="L226" s="96"/>
      <c r="M226" s="131"/>
      <c r="N226" s="131"/>
      <c r="O226" s="131"/>
      <c r="P226" s="131">
        <f t="shared" si="26"/>
        <v>0</v>
      </c>
      <c r="Q226" s="131"/>
      <c r="R226" s="71"/>
      <c r="T226" s="97" t="s">
        <v>1</v>
      </c>
      <c r="U226" s="28" t="s">
        <v>28</v>
      </c>
      <c r="V226" s="57">
        <f t="shared" si="27"/>
        <v>0</v>
      </c>
      <c r="W226" s="57">
        <f t="shared" si="28"/>
        <v>0</v>
      </c>
      <c r="X226" s="57">
        <f t="shared" si="29"/>
        <v>0</v>
      </c>
      <c r="Y226" s="98">
        <v>0.82799999999999996</v>
      </c>
      <c r="Z226" s="98">
        <f t="shared" si="30"/>
        <v>5.7959999999999994</v>
      </c>
      <c r="AA226" s="98">
        <v>1.8000000000000001E-4</v>
      </c>
      <c r="AB226" s="98">
        <f t="shared" si="31"/>
        <v>1.2600000000000001E-3</v>
      </c>
      <c r="AC226" s="98">
        <v>0</v>
      </c>
      <c r="AD226" s="99">
        <f t="shared" si="32"/>
        <v>0</v>
      </c>
      <c r="AR226" s="12" t="s">
        <v>94</v>
      </c>
      <c r="AT226" s="12" t="s">
        <v>91</v>
      </c>
      <c r="AU226" s="12" t="s">
        <v>98</v>
      </c>
      <c r="AY226" s="12" t="s">
        <v>90</v>
      </c>
      <c r="BE226" s="100">
        <f t="shared" si="33"/>
        <v>0</v>
      </c>
      <c r="BF226" s="100">
        <f t="shared" si="34"/>
        <v>0</v>
      </c>
      <c r="BG226" s="100">
        <f t="shared" si="35"/>
        <v>0</v>
      </c>
      <c r="BH226" s="100">
        <f t="shared" si="36"/>
        <v>0</v>
      </c>
      <c r="BI226" s="100">
        <f t="shared" si="37"/>
        <v>0</v>
      </c>
      <c r="BJ226" s="12" t="s">
        <v>46</v>
      </c>
      <c r="BK226" s="100">
        <f t="shared" si="38"/>
        <v>0</v>
      </c>
      <c r="BL226" s="12" t="s">
        <v>94</v>
      </c>
      <c r="BM226" s="12" t="s">
        <v>305</v>
      </c>
    </row>
    <row r="227" spans="2:65" s="1" customFormat="1" ht="31.5" customHeight="1" x14ac:dyDescent="0.3">
      <c r="B227" s="70"/>
      <c r="C227" s="92" t="s">
        <v>306</v>
      </c>
      <c r="D227" s="92" t="s">
        <v>91</v>
      </c>
      <c r="E227" s="93" t="s">
        <v>307</v>
      </c>
      <c r="F227" s="130" t="s">
        <v>308</v>
      </c>
      <c r="G227" s="130"/>
      <c r="H227" s="130"/>
      <c r="I227" s="130"/>
      <c r="J227" s="94" t="s">
        <v>304</v>
      </c>
      <c r="K227" s="95">
        <v>7</v>
      </c>
      <c r="L227" s="96"/>
      <c r="M227" s="131"/>
      <c r="N227" s="131"/>
      <c r="O227" s="131"/>
      <c r="P227" s="131">
        <f t="shared" si="26"/>
        <v>0</v>
      </c>
      <c r="Q227" s="131"/>
      <c r="R227" s="71"/>
      <c r="T227" s="97" t="s">
        <v>1</v>
      </c>
      <c r="U227" s="28" t="s">
        <v>28</v>
      </c>
      <c r="V227" s="57">
        <f t="shared" si="27"/>
        <v>0</v>
      </c>
      <c r="W227" s="57">
        <f t="shared" si="28"/>
        <v>0</v>
      </c>
      <c r="X227" s="57">
        <f t="shared" si="29"/>
        <v>0</v>
      </c>
      <c r="Y227" s="98">
        <v>0.84399999999999997</v>
      </c>
      <c r="Z227" s="98">
        <f t="shared" si="30"/>
        <v>5.9079999999999995</v>
      </c>
      <c r="AA227" s="98">
        <v>3.1E-4</v>
      </c>
      <c r="AB227" s="98">
        <f t="shared" si="31"/>
        <v>2.1700000000000001E-3</v>
      </c>
      <c r="AC227" s="98">
        <v>0</v>
      </c>
      <c r="AD227" s="99">
        <f t="shared" si="32"/>
        <v>0</v>
      </c>
      <c r="AR227" s="12" t="s">
        <v>94</v>
      </c>
      <c r="AT227" s="12" t="s">
        <v>91</v>
      </c>
      <c r="AU227" s="12" t="s">
        <v>98</v>
      </c>
      <c r="AY227" s="12" t="s">
        <v>90</v>
      </c>
      <c r="BE227" s="100">
        <f t="shared" si="33"/>
        <v>0</v>
      </c>
      <c r="BF227" s="100">
        <f t="shared" si="34"/>
        <v>0</v>
      </c>
      <c r="BG227" s="100">
        <f t="shared" si="35"/>
        <v>0</v>
      </c>
      <c r="BH227" s="100">
        <f t="shared" si="36"/>
        <v>0</v>
      </c>
      <c r="BI227" s="100">
        <f t="shared" si="37"/>
        <v>0</v>
      </c>
      <c r="BJ227" s="12" t="s">
        <v>46</v>
      </c>
      <c r="BK227" s="100">
        <f t="shared" si="38"/>
        <v>0</v>
      </c>
      <c r="BL227" s="12" t="s">
        <v>94</v>
      </c>
      <c r="BM227" s="12" t="s">
        <v>309</v>
      </c>
    </row>
    <row r="228" spans="2:65" s="5" customFormat="1" ht="29.85" customHeight="1" x14ac:dyDescent="0.35">
      <c r="B228" s="80"/>
      <c r="C228" s="81"/>
      <c r="D228" s="91" t="s">
        <v>71</v>
      </c>
      <c r="E228" s="91"/>
      <c r="F228" s="126"/>
      <c r="G228" s="126"/>
      <c r="H228" s="126"/>
      <c r="I228" s="126"/>
      <c r="J228" s="91"/>
      <c r="K228" s="91"/>
      <c r="L228" s="91"/>
      <c r="M228" s="138">
        <f>BK228</f>
        <v>0</v>
      </c>
      <c r="N228" s="139"/>
      <c r="O228" s="139"/>
      <c r="P228" s="139"/>
      <c r="Q228" s="139"/>
      <c r="R228" s="83"/>
      <c r="T228" s="84"/>
      <c r="U228" s="81"/>
      <c r="V228" s="81"/>
      <c r="W228" s="85">
        <f>W229</f>
        <v>0</v>
      </c>
      <c r="X228" s="85">
        <f>X229</f>
        <v>0</v>
      </c>
      <c r="Y228" s="81"/>
      <c r="Z228" s="86">
        <f>Z229</f>
        <v>22.2</v>
      </c>
      <c r="AA228" s="81"/>
      <c r="AB228" s="86">
        <f>AB229</f>
        <v>0</v>
      </c>
      <c r="AC228" s="81"/>
      <c r="AD228" s="87">
        <f>AD229</f>
        <v>0</v>
      </c>
      <c r="AR228" s="88" t="s">
        <v>46</v>
      </c>
      <c r="AT228" s="89" t="s">
        <v>44</v>
      </c>
      <c r="AU228" s="89" t="s">
        <v>46</v>
      </c>
      <c r="AY228" s="88" t="s">
        <v>90</v>
      </c>
      <c r="BK228" s="90">
        <f>BK229</f>
        <v>0</v>
      </c>
    </row>
    <row r="229" spans="2:65" s="1" customFormat="1" ht="31.5" customHeight="1" x14ac:dyDescent="0.3">
      <c r="B229" s="70"/>
      <c r="C229" s="92" t="s">
        <v>310</v>
      </c>
      <c r="D229" s="92" t="s">
        <v>91</v>
      </c>
      <c r="E229" s="93" t="s">
        <v>311</v>
      </c>
      <c r="F229" s="130" t="s">
        <v>312</v>
      </c>
      <c r="G229" s="130"/>
      <c r="H229" s="130"/>
      <c r="I229" s="130"/>
      <c r="J229" s="94" t="s">
        <v>164</v>
      </c>
      <c r="K229" s="95">
        <v>15</v>
      </c>
      <c r="L229" s="96">
        <v>0</v>
      </c>
      <c r="M229" s="131"/>
      <c r="N229" s="131"/>
      <c r="O229" s="131"/>
      <c r="P229" s="131">
        <f>ROUND(V229*K229,2)</f>
        <v>0</v>
      </c>
      <c r="Q229" s="131"/>
      <c r="R229" s="71"/>
      <c r="T229" s="97" t="s">
        <v>1</v>
      </c>
      <c r="U229" s="122" t="s">
        <v>28</v>
      </c>
      <c r="V229" s="123">
        <f>L229+M229</f>
        <v>0</v>
      </c>
      <c r="W229" s="123">
        <f>ROUND(L229*K229,2)</f>
        <v>0</v>
      </c>
      <c r="X229" s="123">
        <f>ROUND(M229*K229,2)</f>
        <v>0</v>
      </c>
      <c r="Y229" s="124">
        <v>1.48</v>
      </c>
      <c r="Z229" s="124">
        <f>Y229*K229</f>
        <v>22.2</v>
      </c>
      <c r="AA229" s="124">
        <v>0</v>
      </c>
      <c r="AB229" s="124">
        <f>AA229*K229</f>
        <v>0</v>
      </c>
      <c r="AC229" s="124">
        <v>0</v>
      </c>
      <c r="AD229" s="125">
        <f>AC229*K229</f>
        <v>0</v>
      </c>
      <c r="AR229" s="12" t="s">
        <v>94</v>
      </c>
      <c r="AT229" s="12" t="s">
        <v>91</v>
      </c>
      <c r="AU229" s="12" t="s">
        <v>53</v>
      </c>
      <c r="AY229" s="12" t="s">
        <v>90</v>
      </c>
      <c r="BE229" s="100">
        <f>IF(U229="základní",P229,0)</f>
        <v>0</v>
      </c>
      <c r="BF229" s="100">
        <f>IF(U229="snížená",P229,0)</f>
        <v>0</v>
      </c>
      <c r="BG229" s="100">
        <f>IF(U229="zákl. přenesená",P229,0)</f>
        <v>0</v>
      </c>
      <c r="BH229" s="100">
        <f>IF(U229="sníž. přenesená",P229,0)</f>
        <v>0</v>
      </c>
      <c r="BI229" s="100">
        <f>IF(U229="nulová",P229,0)</f>
        <v>0</v>
      </c>
      <c r="BJ229" s="12" t="s">
        <v>46</v>
      </c>
      <c r="BK229" s="100">
        <f>ROUND(V229*K229,2)</f>
        <v>0</v>
      </c>
      <c r="BL229" s="12" t="s">
        <v>94</v>
      </c>
      <c r="BM229" s="12" t="s">
        <v>313</v>
      </c>
    </row>
    <row r="230" spans="2:65" s="1" customFormat="1" ht="6.9" customHeight="1" x14ac:dyDescent="0.3">
      <c r="B230" s="38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40"/>
    </row>
  </sheetData>
  <mergeCells count="292">
    <mergeCell ref="O17:P17"/>
    <mergeCell ref="O18:P18"/>
    <mergeCell ref="O20:P20"/>
    <mergeCell ref="O21:P21"/>
    <mergeCell ref="E24:L24"/>
    <mergeCell ref="M27:P27"/>
    <mergeCell ref="M28:P28"/>
    <mergeCell ref="M29:P29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5:J95"/>
    <mergeCell ref="K95:L95"/>
    <mergeCell ref="M95:Q95"/>
    <mergeCell ref="H96:J96"/>
    <mergeCell ref="K96:L96"/>
    <mergeCell ref="M96:Q96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P114:Q114"/>
    <mergeCell ref="M114:O114"/>
    <mergeCell ref="F118:I118"/>
    <mergeCell ref="P118:Q118"/>
    <mergeCell ref="M118:O118"/>
    <mergeCell ref="F119:I119"/>
    <mergeCell ref="P119:Q119"/>
    <mergeCell ref="M119:O119"/>
    <mergeCell ref="F120:I120"/>
    <mergeCell ref="P120:Q120"/>
    <mergeCell ref="M120:O120"/>
    <mergeCell ref="F121:I121"/>
    <mergeCell ref="P121:Q121"/>
    <mergeCell ref="M121:O121"/>
    <mergeCell ref="F123:I123"/>
    <mergeCell ref="P123:Q123"/>
    <mergeCell ref="M123:O123"/>
    <mergeCell ref="F124:I124"/>
    <mergeCell ref="F125:I125"/>
    <mergeCell ref="P125:Q125"/>
    <mergeCell ref="M125:O125"/>
    <mergeCell ref="F126:I126"/>
    <mergeCell ref="F127:I127"/>
    <mergeCell ref="P127:Q127"/>
    <mergeCell ref="M127:O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P135:Q135"/>
    <mergeCell ref="M135:O135"/>
    <mergeCell ref="F136:I136"/>
    <mergeCell ref="F138:I138"/>
    <mergeCell ref="P138:Q138"/>
    <mergeCell ref="M138:O138"/>
    <mergeCell ref="F139:I139"/>
    <mergeCell ref="F140:I140"/>
    <mergeCell ref="P140:Q140"/>
    <mergeCell ref="M140:O140"/>
    <mergeCell ref="F141:I141"/>
    <mergeCell ref="F142:I142"/>
    <mergeCell ref="P142:Q142"/>
    <mergeCell ref="M142:O142"/>
    <mergeCell ref="F143:I143"/>
    <mergeCell ref="F144:I144"/>
    <mergeCell ref="P144:Q144"/>
    <mergeCell ref="M144:O144"/>
    <mergeCell ref="F145:I145"/>
    <mergeCell ref="F147:I147"/>
    <mergeCell ref="P147:Q147"/>
    <mergeCell ref="M147:O147"/>
    <mergeCell ref="F148:I148"/>
    <mergeCell ref="F149:I149"/>
    <mergeCell ref="F150:I15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F156:I156"/>
    <mergeCell ref="P156:Q156"/>
    <mergeCell ref="M156:O156"/>
    <mergeCell ref="F157:I157"/>
    <mergeCell ref="F158:I158"/>
    <mergeCell ref="P158:Q158"/>
    <mergeCell ref="M158:O158"/>
    <mergeCell ref="F159:I159"/>
    <mergeCell ref="F160:I160"/>
    <mergeCell ref="P160:Q160"/>
    <mergeCell ref="M160:O160"/>
    <mergeCell ref="F161:I161"/>
    <mergeCell ref="F162:I162"/>
    <mergeCell ref="F163:I163"/>
    <mergeCell ref="F164:I164"/>
    <mergeCell ref="F165:I165"/>
    <mergeCell ref="P165:Q165"/>
    <mergeCell ref="M165:O165"/>
    <mergeCell ref="F166:I166"/>
    <mergeCell ref="F167:I167"/>
    <mergeCell ref="P167:Q167"/>
    <mergeCell ref="M167:O167"/>
    <mergeCell ref="F168:I168"/>
    <mergeCell ref="F169:I169"/>
    <mergeCell ref="P169:Q169"/>
    <mergeCell ref="M169:O16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P180:Q180"/>
    <mergeCell ref="M180:O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P191:Q191"/>
    <mergeCell ref="M191:O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2:I202"/>
    <mergeCell ref="P202:Q202"/>
    <mergeCell ref="M202:O202"/>
    <mergeCell ref="F203:I203"/>
    <mergeCell ref="P203:Q203"/>
    <mergeCell ref="M203:O203"/>
    <mergeCell ref="F204:I204"/>
    <mergeCell ref="P204:Q204"/>
    <mergeCell ref="M204:O204"/>
    <mergeCell ref="F205:I205"/>
    <mergeCell ref="P205:Q205"/>
    <mergeCell ref="M205:O205"/>
    <mergeCell ref="F206:I206"/>
    <mergeCell ref="P206:Q206"/>
    <mergeCell ref="M206:O206"/>
    <mergeCell ref="F207:I207"/>
    <mergeCell ref="P207:Q207"/>
    <mergeCell ref="M207:O207"/>
    <mergeCell ref="F208:I208"/>
    <mergeCell ref="F209:I209"/>
    <mergeCell ref="P209:Q209"/>
    <mergeCell ref="M209:O209"/>
    <mergeCell ref="F210:I210"/>
    <mergeCell ref="P210:Q210"/>
    <mergeCell ref="M210:O210"/>
    <mergeCell ref="F211:I211"/>
    <mergeCell ref="P211:Q211"/>
    <mergeCell ref="M211:O211"/>
    <mergeCell ref="F212:I212"/>
    <mergeCell ref="P212:Q212"/>
    <mergeCell ref="M212:O212"/>
    <mergeCell ref="F213:I213"/>
    <mergeCell ref="P213:Q213"/>
    <mergeCell ref="M213:O213"/>
    <mergeCell ref="F214:I214"/>
    <mergeCell ref="P214:Q214"/>
    <mergeCell ref="M214:O214"/>
    <mergeCell ref="F215:I215"/>
    <mergeCell ref="P215:Q215"/>
    <mergeCell ref="M215:O215"/>
    <mergeCell ref="F216:I216"/>
    <mergeCell ref="F217:I217"/>
    <mergeCell ref="P217:Q217"/>
    <mergeCell ref="M217:O217"/>
    <mergeCell ref="F218:I218"/>
    <mergeCell ref="P218:Q218"/>
    <mergeCell ref="M218:O218"/>
    <mergeCell ref="F219:I219"/>
    <mergeCell ref="P219:Q219"/>
    <mergeCell ref="M219:O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F223:I223"/>
    <mergeCell ref="P223:Q223"/>
    <mergeCell ref="M223:O223"/>
    <mergeCell ref="F224:I224"/>
    <mergeCell ref="P224:Q224"/>
    <mergeCell ref="M224:O224"/>
    <mergeCell ref="H1:K1"/>
    <mergeCell ref="S2:AF2"/>
    <mergeCell ref="F229:I229"/>
    <mergeCell ref="P229:Q229"/>
    <mergeCell ref="M229:O229"/>
    <mergeCell ref="M115:Q115"/>
    <mergeCell ref="M116:Q116"/>
    <mergeCell ref="M117:Q117"/>
    <mergeCell ref="M122:Q122"/>
    <mergeCell ref="M137:Q137"/>
    <mergeCell ref="M146:Q146"/>
    <mergeCell ref="M155:Q155"/>
    <mergeCell ref="M200:Q200"/>
    <mergeCell ref="M201:Q201"/>
    <mergeCell ref="M228:Q228"/>
    <mergeCell ref="F225:I225"/>
    <mergeCell ref="P225:Q225"/>
    <mergeCell ref="M225:O225"/>
    <mergeCell ref="F226:I226"/>
    <mergeCell ref="P226:Q226"/>
    <mergeCell ref="M226:O226"/>
    <mergeCell ref="F227:I227"/>
    <mergeCell ref="P227:Q227"/>
    <mergeCell ref="M227:O227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02 Zpevněné pl</vt:lpstr>
      <vt:lpstr>'SO 02 Zpevněné pl'!Názvy_tisku</vt:lpstr>
      <vt:lpstr>'SO 02 Zpevněné pl'!Oblast_tisku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PC1\PC</dc:creator>
  <cp:lastModifiedBy>Pokorný Jan</cp:lastModifiedBy>
  <dcterms:created xsi:type="dcterms:W3CDTF">2018-09-23T17:21:04Z</dcterms:created>
  <dcterms:modified xsi:type="dcterms:W3CDTF">2018-10-24T18:35:17Z</dcterms:modified>
</cp:coreProperties>
</file>